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5730" windowWidth="24240" windowHeight="6315" activeTab="1"/>
  </bookViews>
  <sheets>
    <sheet name="INSTRUCTIONS" sheetId="5" r:id="rId1"/>
    <sheet name="INPUT" sheetId="1" r:id="rId2"/>
    <sheet name="GEAR CHART" sheetId="6" r:id="rId3"/>
    <sheet name="RATIO LISTS" sheetId="2" r:id="rId4"/>
    <sheet name="CALCULATIONS" sheetId="4" r:id="rId5"/>
    <sheet name="MASTER RATIO LIST" sheetId="3" r:id="rId6"/>
  </sheets>
  <definedNames>
    <definedName name="ALLFD">'RATIO LISTS'!$AB$4:$AB$12</definedName>
    <definedName name="DG">'RATIO LISTS'!$T$4:$T$24</definedName>
    <definedName name="DGFD">'RATIO LISTS'!$W$4:$W$6</definedName>
    <definedName name="DGFIRST">'RATIO LISTS'!$U$4:$U$7</definedName>
    <definedName name="DGSEC">'RATIO LISTS'!$V$4:$V$13</definedName>
    <definedName name="FD">'RATIO LISTS'!$I$6:$I$8</definedName>
    <definedName name="FT">'RATIO LISTS'!$P$4:$P$41</definedName>
    <definedName name="FTFD">'RATIO LISTS'!$S$4:$S$9</definedName>
    <definedName name="FTFIRST">'RATIO LISTS'!$Q$4:$Q$8</definedName>
    <definedName name="FTR">'RATIO LISTS'!$L$4:$L$46</definedName>
    <definedName name="FTRFD">'RATIO LISTS'!$O$4:$O$6</definedName>
    <definedName name="FTRFIRST">'RATIO LISTS'!$M$4:$M$8</definedName>
    <definedName name="FTRSEC">'RATIO LISTS'!$N$4:$N$19</definedName>
    <definedName name="FTSEC">'RATIO LISTS'!$R$4:$R$16</definedName>
    <definedName name="INVENTORY">INPUT!$J$24:$L$34</definedName>
    <definedName name="LDFD">'RATIO LISTS'!$B$4:$B$6</definedName>
    <definedName name="LDFIRST">'RATIO LISTS'!$A$4:$A$19</definedName>
    <definedName name="LDTOP">'RATIO LISTS'!$A$20:$A$51</definedName>
    <definedName name="LG">'RATIO LISTS'!$Z$4:$Z$25</definedName>
    <definedName name="LG4FIRST">'RATIO LISTS'!$X$4:$X$5</definedName>
    <definedName name="LG5FIRST">'RATIO LISTS'!$Y$4</definedName>
    <definedName name="LGFD">'RATIO LISTS'!$AA$4</definedName>
    <definedName name="MK5FIRST">'RATIO LISTS'!$G$4:$G$7</definedName>
    <definedName name="MK5SEC">'RATIO LISTS'!$H$4:$H$19</definedName>
    <definedName name="MKFD">'RATIO LISTS'!$I$4:$I$9</definedName>
    <definedName name="MKFIVE">'RATIO LISTS'!$F$4:$F$43</definedName>
    <definedName name="MKNINE">'RATIO LISTS'!$C$4:$C$34</definedName>
    <definedName name="MKNINE5FIRST">'RATIO LISTS'!$D$4:$D$8</definedName>
    <definedName name="MKNINE5SEC">'RATIO LISTS'!$E$4:$E$15</definedName>
    <definedName name="NA">'RATIO LISTS'!$B$2</definedName>
    <definedName name="SMTFD">'RATIO LISTS'!$K$4:$K$6</definedName>
    <definedName name="SMTFIRST">'RATIO LISTS'!$J$4:$J$6</definedName>
  </definedNames>
  <calcPr calcId="145621"/>
</workbook>
</file>

<file path=xl/calcChain.xml><?xml version="1.0" encoding="utf-8"?>
<calcChain xmlns="http://schemas.openxmlformats.org/spreadsheetml/2006/main">
  <c r="D338" i="3" l="1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28" i="3"/>
  <c r="D329" i="3"/>
  <c r="D330" i="3"/>
  <c r="D331" i="3"/>
  <c r="D332" i="3"/>
  <c r="D333" i="3"/>
  <c r="D334" i="3"/>
  <c r="D335" i="3"/>
  <c r="D336" i="3"/>
  <c r="D337" i="3"/>
  <c r="D320" i="3"/>
  <c r="D321" i="3"/>
  <c r="D322" i="3"/>
  <c r="D323" i="3"/>
  <c r="D324" i="3"/>
  <c r="D325" i="3"/>
  <c r="D326" i="3"/>
  <c r="D298" i="3"/>
  <c r="D299" i="3"/>
  <c r="D300" i="3"/>
  <c r="D301" i="3"/>
  <c r="D302" i="3"/>
  <c r="D303" i="3"/>
  <c r="D304" i="3"/>
  <c r="D305" i="3"/>
  <c r="D294" i="3"/>
  <c r="D295" i="3"/>
  <c r="D296" i="3"/>
  <c r="D297" i="3"/>
  <c r="D285" i="3"/>
  <c r="D286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54" i="3"/>
  <c r="D255" i="3"/>
  <c r="D256" i="3"/>
  <c r="D257" i="3"/>
  <c r="D258" i="3"/>
  <c r="D259" i="3"/>
  <c r="D260" i="3"/>
  <c r="D261" i="3"/>
  <c r="D231" i="3"/>
  <c r="D232" i="3"/>
  <c r="D233" i="3"/>
  <c r="D234" i="3"/>
  <c r="D235" i="3"/>
  <c r="D236" i="3"/>
  <c r="D237" i="3"/>
  <c r="D238" i="3"/>
  <c r="D239" i="3"/>
  <c r="D223" i="3"/>
  <c r="D224" i="3"/>
  <c r="D225" i="3"/>
  <c r="D226" i="3"/>
  <c r="D227" i="3"/>
  <c r="D228" i="3"/>
  <c r="D229" i="3"/>
  <c r="D230" i="3"/>
  <c r="D202" i="3"/>
  <c r="D203" i="3"/>
  <c r="D204" i="3"/>
  <c r="D205" i="3"/>
  <c r="D206" i="3"/>
  <c r="D207" i="3"/>
  <c r="D208" i="3"/>
  <c r="D209" i="3"/>
  <c r="D200" i="3"/>
  <c r="D201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46" i="3"/>
  <c r="D147" i="3"/>
  <c r="D148" i="3"/>
  <c r="D149" i="3"/>
  <c r="D150" i="3"/>
  <c r="D151" i="3"/>
  <c r="D152" i="3"/>
  <c r="D153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08" i="3"/>
  <c r="D109" i="3"/>
  <c r="D110" i="3"/>
  <c r="D111" i="3"/>
  <c r="D112" i="3"/>
  <c r="D113" i="3"/>
  <c r="D114" i="3"/>
  <c r="D115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73" i="3"/>
  <c r="D74" i="3"/>
  <c r="D75" i="3"/>
  <c r="D76" i="3"/>
  <c r="D69" i="3"/>
  <c r="D70" i="3"/>
  <c r="D71" i="3"/>
  <c r="D72" i="3"/>
  <c r="D40" i="3"/>
  <c r="D41" i="3"/>
  <c r="D42" i="3"/>
  <c r="D43" i="3"/>
  <c r="D44" i="3"/>
  <c r="D45" i="3"/>
  <c r="D46" i="3"/>
  <c r="D47" i="3"/>
  <c r="D31" i="3"/>
  <c r="D32" i="3"/>
  <c r="D33" i="3"/>
  <c r="D34" i="3"/>
  <c r="D35" i="3"/>
  <c r="D36" i="3"/>
  <c r="D37" i="3"/>
  <c r="D38" i="3"/>
  <c r="D25" i="3"/>
  <c r="D26" i="3"/>
  <c r="D27" i="3"/>
  <c r="D28" i="3"/>
  <c r="D22" i="3"/>
  <c r="D23" i="3"/>
  <c r="D8" i="3"/>
  <c r="D9" i="3"/>
  <c r="D10" i="3"/>
  <c r="D11" i="3"/>
  <c r="D12" i="3"/>
  <c r="D13" i="3"/>
  <c r="D14" i="3"/>
  <c r="D15" i="3"/>
  <c r="D16" i="3"/>
  <c r="D17" i="3"/>
  <c r="AA34" i="1"/>
  <c r="AA32" i="1"/>
  <c r="AA30" i="1"/>
  <c r="AA28" i="1"/>
  <c r="AA26" i="1"/>
  <c r="AA24" i="1"/>
  <c r="AA22" i="1"/>
  <c r="D90" i="3" l="1"/>
  <c r="D91" i="3"/>
  <c r="D268" i="3"/>
  <c r="D145" i="3" l="1"/>
  <c r="D284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387" i="3"/>
  <c r="D386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64" i="3"/>
  <c r="D363" i="3"/>
  <c r="E7" i="4"/>
  <c r="D20" i="3"/>
  <c r="D3" i="3" l="1"/>
  <c r="D4" i="3"/>
  <c r="D5" i="3"/>
  <c r="D6" i="3"/>
  <c r="D7" i="3"/>
  <c r="D18" i="3"/>
  <c r="D19" i="3"/>
  <c r="D21" i="3"/>
  <c r="D24" i="3"/>
  <c r="D29" i="3"/>
  <c r="D30" i="3"/>
  <c r="D39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62" i="3"/>
  <c r="D263" i="3"/>
  <c r="D264" i="3"/>
  <c r="D265" i="3"/>
  <c r="D266" i="3"/>
  <c r="D267" i="3"/>
  <c r="D287" i="3"/>
  <c r="D288" i="3"/>
  <c r="D289" i="3"/>
  <c r="D290" i="3"/>
  <c r="D291" i="3"/>
  <c r="D292" i="3"/>
  <c r="D293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7" i="3"/>
  <c r="D352" i="3"/>
  <c r="D353" i="3"/>
  <c r="D354" i="3"/>
  <c r="D355" i="3"/>
  <c r="D356" i="3"/>
  <c r="D357" i="3"/>
  <c r="D358" i="3"/>
  <c r="D359" i="3"/>
  <c r="D360" i="3"/>
  <c r="D361" i="3"/>
  <c r="D362" i="3"/>
  <c r="D2" i="3"/>
  <c r="B7" i="4" l="1"/>
  <c r="C7" i="4" s="1"/>
  <c r="B13" i="4"/>
  <c r="C13" i="4" s="1"/>
  <c r="B12" i="4"/>
  <c r="C12" i="4" s="1"/>
  <c r="B11" i="4"/>
  <c r="C11" i="4" s="1"/>
  <c r="B10" i="4"/>
  <c r="C10" i="4" s="1"/>
  <c r="B9" i="4"/>
  <c r="C9" i="4" s="1"/>
  <c r="B8" i="4"/>
  <c r="C8" i="4" s="1"/>
  <c r="B3" i="4"/>
  <c r="B4" i="4" s="1"/>
  <c r="B5" i="4" s="1"/>
  <c r="B6" i="4" s="1"/>
  <c r="B2" i="4"/>
  <c r="E3" i="4" s="1"/>
  <c r="B1" i="4"/>
  <c r="E4" i="4" s="1"/>
  <c r="E9" i="4" l="1"/>
  <c r="K4" i="4"/>
  <c r="K9" i="4" s="1"/>
  <c r="E34" i="1" s="1"/>
  <c r="H4" i="4"/>
  <c r="H9" i="4" s="1"/>
  <c r="E28" i="1" s="1"/>
  <c r="G4" i="4"/>
  <c r="G9" i="4" s="1"/>
  <c r="E26" i="1" s="1"/>
  <c r="I4" i="4"/>
  <c r="I9" i="4" s="1"/>
  <c r="E30" i="1" s="1"/>
  <c r="J4" i="4"/>
  <c r="J9" i="4" s="1"/>
  <c r="E32" i="1" s="1"/>
  <c r="E8" i="4"/>
  <c r="K3" i="4"/>
  <c r="K8" i="4" s="1"/>
  <c r="J3" i="4"/>
  <c r="J8" i="4" s="1"/>
  <c r="I3" i="4"/>
  <c r="I8" i="4" s="1"/>
  <c r="F30" i="1" s="1"/>
  <c r="H3" i="4"/>
  <c r="H8" i="4" s="1"/>
  <c r="F28" i="1" s="1"/>
  <c r="G3" i="4"/>
  <c r="G8" i="4" s="1"/>
  <c r="F26" i="1" s="1"/>
  <c r="J2" i="4"/>
  <c r="J7" i="4" s="1"/>
  <c r="G2" i="4"/>
  <c r="G7" i="4" s="1"/>
  <c r="F2" i="4"/>
  <c r="F7" i="4" s="1"/>
  <c r="H2" i="4"/>
  <c r="H7" i="4" s="1"/>
  <c r="K2" i="4"/>
  <c r="K7" i="4" s="1"/>
  <c r="I2" i="4"/>
  <c r="I7" i="4" s="1"/>
  <c r="F3" i="4"/>
  <c r="F8" i="4" s="1"/>
  <c r="F24" i="1" s="1"/>
  <c r="F4" i="4"/>
  <c r="F9" i="4" s="1"/>
  <c r="E24" i="1" s="1"/>
  <c r="F34" i="1" l="1"/>
  <c r="F32" i="1"/>
  <c r="I11" i="4"/>
  <c r="K11" i="4"/>
  <c r="G11" i="4"/>
  <c r="H11" i="4"/>
  <c r="J11" i="4"/>
  <c r="H13" i="4" l="1"/>
  <c r="G28" i="1" s="1"/>
  <c r="H28" i="1"/>
  <c r="G13" i="4"/>
  <c r="G26" i="1" s="1"/>
  <c r="H26" i="1"/>
  <c r="I13" i="4"/>
  <c r="G30" i="1" s="1"/>
  <c r="H30" i="1"/>
  <c r="J13" i="4"/>
  <c r="G32" i="1" s="1"/>
  <c r="H32" i="1"/>
  <c r="K13" i="4"/>
  <c r="G34" i="1" s="1"/>
  <c r="H34" i="1"/>
</calcChain>
</file>

<file path=xl/sharedStrings.xml><?xml version="1.0" encoding="utf-8"?>
<sst xmlns="http://schemas.openxmlformats.org/spreadsheetml/2006/main" count="874" uniqueCount="499">
  <si>
    <t>14:36</t>
  </si>
  <si>
    <t>16:35</t>
  </si>
  <si>
    <t>16:34</t>
  </si>
  <si>
    <t>17:35</t>
  </si>
  <si>
    <t>15:30</t>
  </si>
  <si>
    <t>16:31</t>
  </si>
  <si>
    <t>16:30</t>
  </si>
  <si>
    <t>16:29</t>
  </si>
  <si>
    <t>17:30</t>
  </si>
  <si>
    <t>17:29</t>
  </si>
  <si>
    <t>17:28</t>
  </si>
  <si>
    <t>18:29</t>
  </si>
  <si>
    <t>18:28</t>
  </si>
  <si>
    <t>16:24</t>
  </si>
  <si>
    <t>17:25</t>
  </si>
  <si>
    <t>19:27</t>
  </si>
  <si>
    <t>18:25</t>
  </si>
  <si>
    <t>20:27</t>
  </si>
  <si>
    <t>19:25</t>
  </si>
  <si>
    <t>21:27</t>
  </si>
  <si>
    <t>19:24</t>
  </si>
  <si>
    <t>21:26</t>
  </si>
  <si>
    <t>19:23</t>
  </si>
  <si>
    <t>21:25</t>
  </si>
  <si>
    <t>24:28</t>
  </si>
  <si>
    <t>21:24</t>
  </si>
  <si>
    <t>24:27</t>
  </si>
  <si>
    <t>24:26</t>
  </si>
  <si>
    <t>23:24</t>
  </si>
  <si>
    <t>24:24</t>
  </si>
  <si>
    <t>25:24</t>
  </si>
  <si>
    <t>27:24</t>
  </si>
  <si>
    <r>
      <t>14:3</t>
    </r>
    <r>
      <rPr>
        <b/>
        <sz val="11"/>
        <color theme="1"/>
        <rFont val="Calibri"/>
        <family val="2"/>
        <scheme val="minor"/>
      </rPr>
      <t>6</t>
    </r>
  </si>
  <si>
    <t>15:36</t>
  </si>
  <si>
    <t>15:35</t>
  </si>
  <si>
    <t>LD200</t>
  </si>
  <si>
    <t>MK9-4 SPEED</t>
  </si>
  <si>
    <t>MK9-5 SPEED</t>
  </si>
  <si>
    <t>LD</t>
  </si>
  <si>
    <t>MK5-STAFFS</t>
  </si>
  <si>
    <t>MK5</t>
  </si>
  <si>
    <t>FTR</t>
  </si>
  <si>
    <t>FT200</t>
  </si>
  <si>
    <t>Final Drive</t>
  </si>
  <si>
    <t>1st Gear</t>
  </si>
  <si>
    <t>2nd Gear</t>
  </si>
  <si>
    <t>3rd Gear</t>
  </si>
  <si>
    <t>4th Gear</t>
  </si>
  <si>
    <t>5th Gear</t>
  </si>
  <si>
    <t>6th Gear</t>
  </si>
  <si>
    <t>MK9</t>
  </si>
  <si>
    <t>MK9-5-FIRST</t>
  </si>
  <si>
    <t>MK9-5-SECOND</t>
  </si>
  <si>
    <t>MK5-FIRST</t>
  </si>
  <si>
    <t>MK5-SECOND</t>
  </si>
  <si>
    <t>FTR-FIRST</t>
  </si>
  <si>
    <t>FTR-SECOND</t>
  </si>
  <si>
    <t>LG-4 SPEED</t>
  </si>
  <si>
    <t>LG-5 SPEED</t>
  </si>
  <si>
    <t>FT-FIRST</t>
  </si>
  <si>
    <t>FT-SECOND</t>
  </si>
  <si>
    <t>MK5-SMT-FIRST</t>
  </si>
  <si>
    <t>FTR FD</t>
  </si>
  <si>
    <t>SMT FD</t>
  </si>
  <si>
    <t>MK FD</t>
  </si>
  <si>
    <t>LD FD</t>
  </si>
  <si>
    <t>9:31</t>
  </si>
  <si>
    <t>10:31</t>
  </si>
  <si>
    <t>13:36</t>
  </si>
  <si>
    <t>8:31</t>
  </si>
  <si>
    <t>9:35</t>
  </si>
  <si>
    <t>12:34</t>
  </si>
  <si>
    <t>17:34</t>
  </si>
  <si>
    <t>17:33</t>
  </si>
  <si>
    <t>18:34</t>
  </si>
  <si>
    <t>18:33</t>
  </si>
  <si>
    <t>18:32</t>
  </si>
  <si>
    <t>19:33</t>
  </si>
  <si>
    <t>19:32</t>
  </si>
  <si>
    <t>19:31</t>
  </si>
  <si>
    <t>20:31</t>
  </si>
  <si>
    <t>20:30</t>
  </si>
  <si>
    <t>21:30</t>
  </si>
  <si>
    <t>21:29</t>
  </si>
  <si>
    <t>22:29</t>
  </si>
  <si>
    <t>22:28</t>
  </si>
  <si>
    <t>23:29</t>
  </si>
  <si>
    <t>23:28</t>
  </si>
  <si>
    <t>23:27</t>
  </si>
  <si>
    <t>25:27</t>
  </si>
  <si>
    <t>25:26</t>
  </si>
  <si>
    <t>26:25</t>
  </si>
  <si>
    <t>26:24</t>
  </si>
  <si>
    <t>12:38</t>
  </si>
  <si>
    <t>13:37</t>
  </si>
  <si>
    <t>FT FD</t>
  </si>
  <si>
    <t>MANUAL INPUTS</t>
  </si>
  <si>
    <t>DROP DOWN INPUTS</t>
  </si>
  <si>
    <t>Engine Max RPM</t>
  </si>
  <si>
    <t>Shift Point</t>
  </si>
  <si>
    <t>RATIO</t>
  </si>
  <si>
    <t>INPUT</t>
  </si>
  <si>
    <t>OUTPUT</t>
  </si>
  <si>
    <t>TEETH</t>
  </si>
  <si>
    <t>18:27</t>
  </si>
  <si>
    <t>19:22</t>
  </si>
  <si>
    <t>19:21</t>
  </si>
  <si>
    <t>13:38</t>
  </si>
  <si>
    <t>12:33</t>
  </si>
  <si>
    <t>12:31</t>
  </si>
  <si>
    <t>12:29</t>
  </si>
  <si>
    <t>13:27</t>
  </si>
  <si>
    <t>14:27</t>
  </si>
  <si>
    <t>14:26</t>
  </si>
  <si>
    <t>15:27</t>
  </si>
  <si>
    <t>15:26</t>
  </si>
  <si>
    <t>15:25</t>
  </si>
  <si>
    <t>16:26</t>
  </si>
  <si>
    <t>17:27</t>
  </si>
  <si>
    <t>16:25</t>
  </si>
  <si>
    <t>19:26</t>
  </si>
  <si>
    <t>17:26</t>
  </si>
  <si>
    <t>16:23</t>
  </si>
  <si>
    <t>18:24</t>
  </si>
  <si>
    <t>18:22</t>
  </si>
  <si>
    <t>22:25</t>
  </si>
  <si>
    <t>18:19</t>
  </si>
  <si>
    <t>13:46</t>
  </si>
  <si>
    <t>12:35</t>
  </si>
  <si>
    <t>13:35</t>
  </si>
  <si>
    <t>14:34</t>
  </si>
  <si>
    <t>16:42</t>
  </si>
  <si>
    <t>14:32</t>
  </si>
  <si>
    <t>15:33</t>
  </si>
  <si>
    <t>15:32</t>
  </si>
  <si>
    <t>15:31</t>
  </si>
  <si>
    <t>16:32</t>
  </si>
  <si>
    <t>17:31</t>
  </si>
  <si>
    <t>20:39</t>
  </si>
  <si>
    <t>20:38</t>
  </si>
  <si>
    <t>18:30</t>
  </si>
  <si>
    <t>19:29</t>
  </si>
  <si>
    <t>19:28</t>
  </si>
  <si>
    <t>18:26</t>
  </si>
  <si>
    <t>24:34</t>
  </si>
  <si>
    <t>20:28</t>
  </si>
  <si>
    <t>16:22</t>
  </si>
  <si>
    <t>27:30</t>
  </si>
  <si>
    <t>22:24</t>
  </si>
  <si>
    <t>28:30</t>
  </si>
  <si>
    <t>23:34</t>
  </si>
  <si>
    <t>DG300</t>
  </si>
  <si>
    <t>DG-FIRST</t>
  </si>
  <si>
    <t>DG-SECOND</t>
  </si>
  <si>
    <t>DG FD</t>
  </si>
  <si>
    <t>23:26</t>
  </si>
  <si>
    <t>16:53</t>
  </si>
  <si>
    <t>14:35</t>
  </si>
  <si>
    <t>16:40</t>
  </si>
  <si>
    <t>15:29</t>
  </si>
  <si>
    <t>7:31</t>
  </si>
  <si>
    <t>14:46</t>
  </si>
  <si>
    <t>15:28</t>
  </si>
  <si>
    <t>14:33</t>
  </si>
  <si>
    <t>13:30</t>
  </si>
  <si>
    <t>15:34</t>
  </si>
  <si>
    <t>16:27</t>
  </si>
  <si>
    <t>17:23</t>
  </si>
  <si>
    <t>20:26</t>
  </si>
  <si>
    <t>18:23</t>
  </si>
  <si>
    <t>20:25</t>
  </si>
  <si>
    <t>LG4FIRST</t>
  </si>
  <si>
    <t>LG5FIRST</t>
  </si>
  <si>
    <t>LG</t>
  </si>
  <si>
    <t>NA</t>
  </si>
  <si>
    <t>ENGINE MAX RPM</t>
  </si>
  <si>
    <t>SHIFT POINT</t>
  </si>
  <si>
    <t>TIRE DIAMETER</t>
  </si>
  <si>
    <t>FIRST</t>
  </si>
  <si>
    <t>SECOND</t>
  </si>
  <si>
    <t>THIRD</t>
  </si>
  <si>
    <t>FOURTH</t>
  </si>
  <si>
    <t>FIFTH</t>
  </si>
  <si>
    <t>SIXTH</t>
  </si>
  <si>
    <t>FINAL DRIVE</t>
  </si>
  <si>
    <t>21:46</t>
  </si>
  <si>
    <t>23:45</t>
  </si>
  <si>
    <t>24:44</t>
  </si>
  <si>
    <t>25:43</t>
  </si>
  <si>
    <t>26:42</t>
  </si>
  <si>
    <t>27:42</t>
  </si>
  <si>
    <t>28:41</t>
  </si>
  <si>
    <t>28:40</t>
  </si>
  <si>
    <t>29:39</t>
  </si>
  <si>
    <t>30:39</t>
  </si>
  <si>
    <t>30:38</t>
  </si>
  <si>
    <t>31:38</t>
  </si>
  <si>
    <t>31:37</t>
  </si>
  <si>
    <t>32:36</t>
  </si>
  <si>
    <t>33:35</t>
  </si>
  <si>
    <t>34:35</t>
  </si>
  <si>
    <t>34:34</t>
  </si>
  <si>
    <t>35:34</t>
  </si>
  <si>
    <t>38:36</t>
  </si>
  <si>
    <t>38:35</t>
  </si>
  <si>
    <t>39:35</t>
  </si>
  <si>
    <t>40:34</t>
  </si>
  <si>
    <t>41:33</t>
  </si>
  <si>
    <t>LG FD</t>
  </si>
  <si>
    <t>10:33</t>
  </si>
  <si>
    <t>14:28</t>
  </si>
  <si>
    <t>14:29</t>
  </si>
  <si>
    <t>14:30</t>
  </si>
  <si>
    <t>14:31</t>
  </si>
  <si>
    <t>14:37</t>
  </si>
  <si>
    <t>14:38</t>
  </si>
  <si>
    <t>14:39</t>
  </si>
  <si>
    <t>14:40</t>
  </si>
  <si>
    <t>14:41</t>
  </si>
  <si>
    <t>14:42</t>
  </si>
  <si>
    <t>14:43</t>
  </si>
  <si>
    <t>14:44</t>
  </si>
  <si>
    <t>14:45</t>
  </si>
  <si>
    <t>15:22</t>
  </si>
  <si>
    <t>15:23</t>
  </si>
  <si>
    <t>15:24</t>
  </si>
  <si>
    <t>16:28</t>
  </si>
  <si>
    <t>16:33</t>
  </si>
  <si>
    <t>16:36</t>
  </si>
  <si>
    <t>17:24</t>
  </si>
  <si>
    <t>17:32</t>
  </si>
  <si>
    <t>17:36</t>
  </si>
  <si>
    <t>18:20</t>
  </si>
  <si>
    <t>18:21</t>
  </si>
  <si>
    <t>18:31</t>
  </si>
  <si>
    <t>18:35</t>
  </si>
  <si>
    <t>19:30</t>
  </si>
  <si>
    <t>24:25</t>
  </si>
  <si>
    <t>24:29</t>
  </si>
  <si>
    <t>25:22</t>
  </si>
  <si>
    <t>25:23</t>
  </si>
  <si>
    <t>25:25</t>
  </si>
  <si>
    <t>25:28</t>
  </si>
  <si>
    <t>25:29</t>
  </si>
  <si>
    <t>25:30</t>
  </si>
  <si>
    <t>TIRE CIRC</t>
  </si>
  <si>
    <t>INCHES</t>
  </si>
  <si>
    <t>MM</t>
  </si>
  <si>
    <t>MILES</t>
  </si>
  <si>
    <t>RPM ENG/WHEEL</t>
  </si>
  <si>
    <t>20:29</t>
  </si>
  <si>
    <t>20:32</t>
  </si>
  <si>
    <t>20:33</t>
  </si>
  <si>
    <t>20:34</t>
  </si>
  <si>
    <t>20:35</t>
  </si>
  <si>
    <t>20:36</t>
  </si>
  <si>
    <t>20:37</t>
  </si>
  <si>
    <t>21:28</t>
  </si>
  <si>
    <t>22:26</t>
  </si>
  <si>
    <t>22:27</t>
  </si>
  <si>
    <t>22:30</t>
  </si>
  <si>
    <t>23:25</t>
  </si>
  <si>
    <t>23:30</t>
  </si>
  <si>
    <t>23:31</t>
  </si>
  <si>
    <t>23:32</t>
  </si>
  <si>
    <t>23:33</t>
  </si>
  <si>
    <t>23:35</t>
  </si>
  <si>
    <t>23:36</t>
  </si>
  <si>
    <t>23:37</t>
  </si>
  <si>
    <t>ENG RPM/SPEED</t>
  </si>
  <si>
    <t>RESULTING RPM</t>
  </si>
  <si>
    <t>REV DROP</t>
  </si>
  <si>
    <t>SPEED RED LINE (MPH)</t>
  </si>
  <si>
    <t>SPEED SHIFT PT (MPH)</t>
  </si>
  <si>
    <t>Gearbox/Gear Type</t>
  </si>
  <si>
    <t>Tire Diameter, Inches</t>
  </si>
  <si>
    <t>26:26</t>
  </si>
  <si>
    <t>26:27</t>
  </si>
  <si>
    <t>26:28</t>
  </si>
  <si>
    <t>26:29</t>
  </si>
  <si>
    <t>26:30</t>
  </si>
  <si>
    <t>26:31</t>
  </si>
  <si>
    <t>26:32</t>
  </si>
  <si>
    <t>26:33</t>
  </si>
  <si>
    <t>26:34</t>
  </si>
  <si>
    <t>26:35</t>
  </si>
  <si>
    <t>26:36</t>
  </si>
  <si>
    <t>26:37</t>
  </si>
  <si>
    <t>26:38</t>
  </si>
  <si>
    <t>26:39</t>
  </si>
  <si>
    <t>26:40</t>
  </si>
  <si>
    <t>26:41</t>
  </si>
  <si>
    <t>26:43</t>
  </si>
  <si>
    <t>26:44</t>
  </si>
  <si>
    <t>26:45</t>
  </si>
  <si>
    <t>26:46</t>
  </si>
  <si>
    <t>27:25</t>
  </si>
  <si>
    <t>27:26</t>
  </si>
  <si>
    <t>27:27</t>
  </si>
  <si>
    <t>27:28</t>
  </si>
  <si>
    <t>27:29</t>
  </si>
  <si>
    <t>27:31</t>
  </si>
  <si>
    <t>27:32</t>
  </si>
  <si>
    <t>27:33</t>
  </si>
  <si>
    <t>27:34</t>
  </si>
  <si>
    <t>27:35</t>
  </si>
  <si>
    <t>27:36</t>
  </si>
  <si>
    <t>27:37</t>
  </si>
  <si>
    <t>27:38</t>
  </si>
  <si>
    <t>27:39</t>
  </si>
  <si>
    <t>27:40</t>
  </si>
  <si>
    <t>27:41</t>
  </si>
  <si>
    <t>27:43</t>
  </si>
  <si>
    <t>INVENTORY</t>
  </si>
  <si>
    <t>ALLFD</t>
  </si>
  <si>
    <t>17:18</t>
  </si>
  <si>
    <t>12:30</t>
  </si>
  <si>
    <t>12:21</t>
  </si>
  <si>
    <t>12:22</t>
  </si>
  <si>
    <t>12:23</t>
  </si>
  <si>
    <t>12:24</t>
  </si>
  <si>
    <t>12:25</t>
  </si>
  <si>
    <t>12:26</t>
  </si>
  <si>
    <t>12:27</t>
  </si>
  <si>
    <t>12:28</t>
  </si>
  <si>
    <t>12:36</t>
  </si>
  <si>
    <t>12:37</t>
  </si>
  <si>
    <t>13:32</t>
  </si>
  <si>
    <t>13:33</t>
  </si>
  <si>
    <t>13:34</t>
  </si>
  <si>
    <t>13:39</t>
  </si>
  <si>
    <t>13:40</t>
  </si>
  <si>
    <t>13:41</t>
  </si>
  <si>
    <t>13:42</t>
  </si>
  <si>
    <t>13:43</t>
  </si>
  <si>
    <t>13:44</t>
  </si>
  <si>
    <t>13:45</t>
  </si>
  <si>
    <t>14:18</t>
  </si>
  <si>
    <t>14:19</t>
  </si>
  <si>
    <t>14:20</t>
  </si>
  <si>
    <t>14:21</t>
  </si>
  <si>
    <t>14:22</t>
  </si>
  <si>
    <t>14:23</t>
  </si>
  <si>
    <t>14:24</t>
  </si>
  <si>
    <t>14:25</t>
  </si>
  <si>
    <t>14:47</t>
  </si>
  <si>
    <t>14:48</t>
  </si>
  <si>
    <t>14:49</t>
  </si>
  <si>
    <t>14:50</t>
  </si>
  <si>
    <t>15:18</t>
  </si>
  <si>
    <t>15:19</t>
  </si>
  <si>
    <t>15:20</t>
  </si>
  <si>
    <t>15:21</t>
  </si>
  <si>
    <t>15:37</t>
  </si>
  <si>
    <t>15:38</t>
  </si>
  <si>
    <t>15:39</t>
  </si>
  <si>
    <t>15:40</t>
  </si>
  <si>
    <t>15:41</t>
  </si>
  <si>
    <t>15:42</t>
  </si>
  <si>
    <t>15:43</t>
  </si>
  <si>
    <t>15:44</t>
  </si>
  <si>
    <t>15:45</t>
  </si>
  <si>
    <t>15:46</t>
  </si>
  <si>
    <t>15:47</t>
  </si>
  <si>
    <t>15:48</t>
  </si>
  <si>
    <t>15:49</t>
  </si>
  <si>
    <t>15:50</t>
  </si>
  <si>
    <t>15:51</t>
  </si>
  <si>
    <t>15:52</t>
  </si>
  <si>
    <t>16:16</t>
  </si>
  <si>
    <t>16:17</t>
  </si>
  <si>
    <t>16:18</t>
  </si>
  <si>
    <t>16:19</t>
  </si>
  <si>
    <t>16:20</t>
  </si>
  <si>
    <t>16:21</t>
  </si>
  <si>
    <t>16:37</t>
  </si>
  <si>
    <t>16:38</t>
  </si>
  <si>
    <t>16:39</t>
  </si>
  <si>
    <t>16:41</t>
  </si>
  <si>
    <t>16:43</t>
  </si>
  <si>
    <t>16:44</t>
  </si>
  <si>
    <t>16:45</t>
  </si>
  <si>
    <t>16:46</t>
  </si>
  <si>
    <t>16:47</t>
  </si>
  <si>
    <t>16:48</t>
  </si>
  <si>
    <t>16:49</t>
  </si>
  <si>
    <t>16:50</t>
  </si>
  <si>
    <t>16:51</t>
  </si>
  <si>
    <t>16:52</t>
  </si>
  <si>
    <t>17:16</t>
  </si>
  <si>
    <t>17:17</t>
  </si>
  <si>
    <t>17:19</t>
  </si>
  <si>
    <t>17:20</t>
  </si>
  <si>
    <t>17:21</t>
  </si>
  <si>
    <t>17:22</t>
  </si>
  <si>
    <t>17:37</t>
  </si>
  <si>
    <t>17:38</t>
  </si>
  <si>
    <t>17:39</t>
  </si>
  <si>
    <t>17:40</t>
  </si>
  <si>
    <t>17:41</t>
  </si>
  <si>
    <t>17:42</t>
  </si>
  <si>
    <t>17:43</t>
  </si>
  <si>
    <t>17:44</t>
  </si>
  <si>
    <t>17:45</t>
  </si>
  <si>
    <t>17:46</t>
  </si>
  <si>
    <t>17:47</t>
  </si>
  <si>
    <t>17:48</t>
  </si>
  <si>
    <t>17:49</t>
  </si>
  <si>
    <t>17:50</t>
  </si>
  <si>
    <t>17:51</t>
  </si>
  <si>
    <t>17:52</t>
  </si>
  <si>
    <t>18:36</t>
  </si>
  <si>
    <t>18:37</t>
  </si>
  <si>
    <t>19:13</t>
  </si>
  <si>
    <t>19:14</t>
  </si>
  <si>
    <t>19:15</t>
  </si>
  <si>
    <t>19:16</t>
  </si>
  <si>
    <t>19:17</t>
  </si>
  <si>
    <t>19:18</t>
  </si>
  <si>
    <t>19:19</t>
  </si>
  <si>
    <t>19:20</t>
  </si>
  <si>
    <t>19:34</t>
  </si>
  <si>
    <t>19:35</t>
  </si>
  <si>
    <t>19:36</t>
  </si>
  <si>
    <t>19:37</t>
  </si>
  <si>
    <t>19:38</t>
  </si>
  <si>
    <t>19:39</t>
  </si>
  <si>
    <t>19:40</t>
  </si>
  <si>
    <t>19:41</t>
  </si>
  <si>
    <t>20:17</t>
  </si>
  <si>
    <t>20:18</t>
  </si>
  <si>
    <t>20:19</t>
  </si>
  <si>
    <t>20:20</t>
  </si>
  <si>
    <t>20:21</t>
  </si>
  <si>
    <t>20:22</t>
  </si>
  <si>
    <t>20:23</t>
  </si>
  <si>
    <t>20:24</t>
  </si>
  <si>
    <t>21:16</t>
  </si>
  <si>
    <t>21:17</t>
  </si>
  <si>
    <t>21:18</t>
  </si>
  <si>
    <t>21:19</t>
  </si>
  <si>
    <t>21:20</t>
  </si>
  <si>
    <t>21:21</t>
  </si>
  <si>
    <t>21:22</t>
  </si>
  <si>
    <t>21:23</t>
  </si>
  <si>
    <t>21:31</t>
  </si>
  <si>
    <t>21:32</t>
  </si>
  <si>
    <t>21:33</t>
  </si>
  <si>
    <t>21:34</t>
  </si>
  <si>
    <t>21:35</t>
  </si>
  <si>
    <t>21:36</t>
  </si>
  <si>
    <t>21:37</t>
  </si>
  <si>
    <t>21:38</t>
  </si>
  <si>
    <t>21:39</t>
  </si>
  <si>
    <t>21:40</t>
  </si>
  <si>
    <t>21:41</t>
  </si>
  <si>
    <t>21:42</t>
  </si>
  <si>
    <t>21:43</t>
  </si>
  <si>
    <t>21:44</t>
  </si>
  <si>
    <t>21:45</t>
  </si>
  <si>
    <t>22:22</t>
  </si>
  <si>
    <t>22:23</t>
  </si>
  <si>
    <t>22:31</t>
  </si>
  <si>
    <t>22:32</t>
  </si>
  <si>
    <t>22:33</t>
  </si>
  <si>
    <t>22:34</t>
  </si>
  <si>
    <t>23:16</t>
  </si>
  <si>
    <t>23:17</t>
  </si>
  <si>
    <t>23:18</t>
  </si>
  <si>
    <t>23:19</t>
  </si>
  <si>
    <t>23:20</t>
  </si>
  <si>
    <t>23:21</t>
  </si>
  <si>
    <t>23:22</t>
  </si>
  <si>
    <t>23:23</t>
  </si>
  <si>
    <t>23:38</t>
  </si>
  <si>
    <t>23:39</t>
  </si>
  <si>
    <t>23:40</t>
  </si>
  <si>
    <t>23:41</t>
  </si>
  <si>
    <t>23:42</t>
  </si>
  <si>
    <t>23:43</t>
  </si>
  <si>
    <t>23:44</t>
  </si>
  <si>
    <t>24:20</t>
  </si>
  <si>
    <t>24:21</t>
  </si>
  <si>
    <t>24:22</t>
  </si>
  <si>
    <t>24:23</t>
  </si>
  <si>
    <t>24:30</t>
  </si>
  <si>
    <t>24:31</t>
  </si>
  <si>
    <t>24:32</t>
  </si>
  <si>
    <t>24:33</t>
  </si>
  <si>
    <t>24:35</t>
  </si>
  <si>
    <t>24:36</t>
  </si>
  <si>
    <t>24:37</t>
  </si>
  <si>
    <t>24:38</t>
  </si>
  <si>
    <t>24:39</t>
  </si>
  <si>
    <t>24:40</t>
  </si>
  <si>
    <t>24:41</t>
  </si>
  <si>
    <t>24:42</t>
  </si>
  <si>
    <t>24:43</t>
  </si>
  <si>
    <t>INVENTORY, Input as XX:XX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</si>
</sst>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/>
    <xf numFmtId="0" fontId="0" fillId="0" borderId="18" xfId="0" applyBorder="1"/>
    <xf numFmtId="0" fontId="0" fillId="0" borderId="19" xfId="0" applyBorder="1"/>
    <xf numFmtId="0" fontId="0" fillId="0" borderId="4" xfId="0" applyBorder="1"/>
    <xf numFmtId="2" fontId="0" fillId="2" borderId="2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" fontId="0" fillId="2" borderId="21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2" fontId="0" fillId="3" borderId="13" xfId="0" applyNumberFormat="1" applyFill="1" applyBorder="1" applyAlignment="1">
      <alignment horizontal="center"/>
    </xf>
    <xf numFmtId="1" fontId="0" fillId="3" borderId="20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2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1" fillId="4" borderId="4" xfId="0" applyFont="1" applyFill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24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center"/>
      <protection locked="0"/>
    </xf>
    <xf numFmtId="49" fontId="1" fillId="0" borderId="25" xfId="0" applyNumberFormat="1" applyFont="1" applyBorder="1" applyAlignment="1" applyProtection="1">
      <alignment horizontal="center"/>
      <protection locked="0"/>
    </xf>
    <xf numFmtId="49" fontId="1" fillId="0" borderId="26" xfId="0" applyNumberFormat="1" applyFont="1" applyBorder="1" applyAlignment="1" applyProtection="1">
      <alignment horizontal="center"/>
      <protection locked="0"/>
    </xf>
    <xf numFmtId="49" fontId="1" fillId="0" borderId="27" xfId="0" applyNumberFormat="1" applyFont="1" applyBorder="1" applyAlignment="1" applyProtection="1">
      <alignment horizontal="center"/>
      <protection locked="0"/>
    </xf>
    <xf numFmtId="49" fontId="1" fillId="0" borderId="28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 applyProtection="1">
      <alignment horizontal="center"/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13910761154869E-2"/>
          <c:y val="2.7770292931406641E-2"/>
          <c:w val="0.88626388161085001"/>
          <c:h val="0.9340830635114373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INPUT!$C$24</c:f>
              <c:strCache>
                <c:ptCount val="1"/>
              </c:strCache>
            </c:strRef>
          </c:tx>
          <c:xVal>
            <c:numRef>
              <c:f>CALCULATIONS!$F$7:$F$9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INPUT!$C$26</c:f>
              <c:strCache>
                <c:ptCount val="1"/>
              </c:strCache>
            </c:strRef>
          </c:tx>
          <c:xVal>
            <c:numRef>
              <c:f>CALCULATIONS!$G$7:$G$9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INPUT!$C$28</c:f>
              <c:strCache>
                <c:ptCount val="1"/>
              </c:strCache>
            </c:strRef>
          </c:tx>
          <c:xVal>
            <c:numRef>
              <c:f>CALCULATIONS!$H$7:$H$9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INPUT!$C$30</c:f>
              <c:strCache>
                <c:ptCount val="1"/>
              </c:strCache>
            </c:strRef>
          </c:tx>
          <c:xVal>
            <c:numRef>
              <c:f>CALCULATIONS!$I$7:$I$9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INPUT!$C$32</c:f>
              <c:strCache>
                <c:ptCount val="1"/>
              </c:strCache>
            </c:strRef>
          </c:tx>
          <c:xVal>
            <c:numRef>
              <c:f>CALCULATIONS!$J$7:$J$9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INPUT!$C$34</c:f>
              <c:strCache>
                <c:ptCount val="1"/>
              </c:strCache>
            </c:strRef>
          </c:tx>
          <c:xVal>
            <c:numRef>
              <c:f>CALCULATIONS!$K$7:$K$9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"/>
          <c:order val="6"/>
          <c:trendline>
            <c:trendlineType val="linear"/>
            <c:dispRSqr val="0"/>
            <c:dispEq val="0"/>
          </c:trendline>
          <c:errBars>
            <c:errDir val="y"/>
            <c:errBarType val="plus"/>
            <c:errValType val="cust"/>
            <c:noEndCap val="1"/>
            <c:plus>
              <c:numRef>
                <c:f>CALCULATIONS!$G$13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CALCULATIONS!$F$8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CALCULATIONS!$G$11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spPr>
            <a:ln w="22225"/>
          </c:spPr>
          <c:errBars>
            <c:errDir val="y"/>
            <c:errBarType val="plus"/>
            <c:errValType val="cust"/>
            <c:noEndCap val="0"/>
            <c:plus>
              <c:numRef>
                <c:f>CALCULATIONS!$H$13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CALCULATIONS!$G$8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8"/>
          <c:order val="8"/>
          <c:marker>
            <c:symbol val="plus"/>
            <c:size val="7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CALCULATIONS!$I$13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CALCULATIONS!$H$8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CALCULATIONS!$I$11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9"/>
          <c:order val="9"/>
          <c:marker>
            <c:symbol val="plus"/>
            <c:size val="7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CALCULATIONS!$J$13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CALCULATIONS!$I$8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CALCULATIONS!$J$11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10"/>
          <c:marker>
            <c:symbol val="plus"/>
            <c:size val="7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CALCULATIONS!$K$13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CALCULATIONS!$J$8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CALCULATIONS!$K$11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11"/>
          <c:spPr>
            <a:ln w="19050">
              <a:solidFill>
                <a:schemeClr val="tx1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dPt>
            <c:idx val="0"/>
            <c:marker>
              <c:symbol val="plus"/>
              <c:size val="7"/>
              <c:spPr>
                <a:noFill/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</c:spPr>
            </c:marker>
            <c:bubble3D val="0"/>
            <c:spPr>
              <a:ln w="1905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Pt>
            <c:idx val="1"/>
            <c:marker>
              <c:symbol val="plus"/>
              <c:size val="7"/>
              <c:spPr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</c:spPr>
            </c:marker>
            <c:bubble3D val="0"/>
          </c:dPt>
          <c:xVal>
            <c:numRef>
              <c:f>(CALCULATIONS!$F$8,CALCULATIONS!$G$8)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(CALCULATIONS!$G$11,CALCULATIONS!$H$11)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ser>
          <c:idx val="12"/>
          <c:order val="12"/>
          <c:spPr>
            <a:ln w="19050">
              <a:solidFill>
                <a:schemeClr val="tx1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(CALCULATIONS!$G$8,CALCULATIONS!$H$8)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(CALCULATIONS!$H$11,CALCULATIONS!$I$11)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ser>
          <c:idx val="13"/>
          <c:order val="13"/>
          <c:spPr>
            <a:ln w="19050">
              <a:solidFill>
                <a:schemeClr val="tx1">
                  <a:lumMod val="95000"/>
                  <a:lumOff val="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(CALCULATIONS!$H$8,CALCULATIONS!$I$8)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(CALCULATIONS!$I$11,CALCULATIONS!$J$11)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ser>
          <c:idx val="14"/>
          <c:order val="14"/>
          <c:spPr>
            <a:ln w="19050">
              <a:solidFill>
                <a:schemeClr val="tx1">
                  <a:lumMod val="95000"/>
                  <a:lumOff val="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(CALCULATIONS!$I$8,CALCULATIONS!$J$8)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(CALCULATIONS!$J$11,CALCULATIONS!$K$11)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86048"/>
        <c:axId val="196796416"/>
      </c:scatterChart>
      <c:valAx>
        <c:axId val="196786048"/>
        <c:scaling>
          <c:orientation val="minMax"/>
          <c:min val="3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SPEED,</a:t>
                </a:r>
                <a:r>
                  <a:rPr lang="en-US" sz="800" baseline="0"/>
                  <a:t> MPH</a:t>
                </a:r>
              </a:p>
            </c:rich>
          </c:tx>
          <c:layout>
            <c:manualLayout>
              <c:xMode val="edge"/>
              <c:yMode val="edge"/>
              <c:x val="0.86300126201039051"/>
              <c:y val="0.88640883015157368"/>
            </c:manualLayout>
          </c:layout>
          <c:overlay val="0"/>
          <c:spPr>
            <a:solidFill>
              <a:schemeClr val="bg1">
                <a:lumMod val="95000"/>
              </a:schemeClr>
            </a:solidFill>
          </c:spPr>
        </c:title>
        <c:numFmt formatCode="General" sourceLinked="1"/>
        <c:majorTickMark val="out"/>
        <c:minorTickMark val="in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96796416"/>
        <c:crosses val="autoZero"/>
        <c:crossBetween val="midCat"/>
      </c:valAx>
      <c:valAx>
        <c:axId val="196796416"/>
        <c:scaling>
          <c:orientation val="minMax"/>
          <c:min val="450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>
            <c:manualLayout>
              <c:xMode val="edge"/>
              <c:yMode val="edge"/>
              <c:x val="7.5757643796815377E-2"/>
              <c:y val="2.4805126904607316E-2"/>
            </c:manualLayout>
          </c:layout>
          <c:overlay val="0"/>
          <c:spPr>
            <a:solidFill>
              <a:schemeClr val="bg1">
                <a:lumMod val="95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crossAx val="196786048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81787099621396886"/>
          <c:y val="0.32575540413870602"/>
          <c:w val="0.1376597836774828"/>
          <c:h val="0.54466473342946309"/>
        </c:manualLayout>
      </c:layout>
      <c:overlay val="0"/>
      <c:spPr>
        <a:solidFill>
          <a:schemeClr val="bg1">
            <a:lumMod val="95000"/>
          </a:schemeClr>
        </a:solidFill>
        <a:ln w="9525" cmpd="dbl">
          <a:solidFill>
            <a:schemeClr val="tx1">
              <a:lumMod val="95000"/>
              <a:lumOff val="5000"/>
            </a:schemeClr>
          </a:solidFill>
        </a:ln>
      </c:spPr>
    </c:legend>
    <c:plotVisOnly val="1"/>
    <c:dispBlanksAs val="gap"/>
    <c:showDLblsOverMax val="0"/>
  </c:chart>
  <c:spPr>
    <a:ln>
      <a:solidFill>
        <a:schemeClr val="tx1">
          <a:lumMod val="95000"/>
          <a:lumOff val="5000"/>
        </a:schemeClr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1"/>
    <c:plotArea>
      <c:layout>
        <c:manualLayout>
          <c:layoutTarget val="inner"/>
          <c:xMode val="edge"/>
          <c:yMode val="edge"/>
          <c:x val="7.3713910761154869E-2"/>
          <c:y val="2.7770292931406641E-2"/>
          <c:w val="0.88626388161085001"/>
          <c:h val="0.93408306351143733"/>
        </c:manualLayout>
      </c:layout>
      <c:scatterChart>
        <c:scatterStyle val="lineMarker"/>
        <c:varyColors val="0"/>
        <c:ser>
          <c:idx val="0"/>
          <c:order val="0"/>
          <c:tx>
            <c:strRef>
              <c:f>INPUT!$C$24</c:f>
              <c:strCache>
                <c:ptCount val="1"/>
              </c:strCache>
            </c:strRef>
          </c:tx>
          <c:xVal>
            <c:numRef>
              <c:f>CALCULATIONS!$F$7:$F$9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INPUT!$C$26</c:f>
              <c:strCache>
                <c:ptCount val="1"/>
              </c:strCache>
            </c:strRef>
          </c:tx>
          <c:xVal>
            <c:numRef>
              <c:f>CALCULATIONS!$G$7:$G$9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INPUT!$C$28</c:f>
              <c:strCache>
                <c:ptCount val="1"/>
              </c:strCache>
            </c:strRef>
          </c:tx>
          <c:xVal>
            <c:numRef>
              <c:f>CALCULATIONS!$H$7:$H$9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INPUT!$C$30</c:f>
              <c:strCache>
                <c:ptCount val="1"/>
              </c:strCache>
            </c:strRef>
          </c:tx>
          <c:xVal>
            <c:numRef>
              <c:f>CALCULATIONS!$I$7:$I$9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INPUT!$C$32</c:f>
              <c:strCache>
                <c:ptCount val="1"/>
              </c:strCache>
            </c:strRef>
          </c:tx>
          <c:xVal>
            <c:numRef>
              <c:f>CALCULATIONS!$J$7:$J$9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INPUT!$C$34</c:f>
              <c:strCache>
                <c:ptCount val="1"/>
              </c:strCache>
            </c:strRef>
          </c:tx>
          <c:xVal>
            <c:numRef>
              <c:f>CALCULATIONS!$K$7:$K$9</c:f>
              <c:numCache>
                <c:formatCode>General</c:formatCode>
                <c:ptCount val="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</c:numCache>
            </c:numRef>
          </c:xVal>
          <c:yVal>
            <c:numRef>
              <c:f>CALCULATIONS!$E$7:$E$9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ser>
          <c:idx val="6"/>
          <c:order val="6"/>
          <c:trendline>
            <c:trendlineType val="linear"/>
            <c:dispRSqr val="0"/>
            <c:dispEq val="0"/>
          </c:trendline>
          <c:errBars>
            <c:errDir val="y"/>
            <c:errBarType val="plus"/>
            <c:errValType val="cust"/>
            <c:noEndCap val="1"/>
            <c:plus>
              <c:numRef>
                <c:f>CALCULATIONS!$G$13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CALCULATIONS!$F$8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CALCULATIONS!$G$11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7"/>
          <c:order val="7"/>
          <c:spPr>
            <a:ln w="22225"/>
          </c:spPr>
          <c:errBars>
            <c:errDir val="y"/>
            <c:errBarType val="plus"/>
            <c:errValType val="cust"/>
            <c:noEndCap val="0"/>
            <c:plus>
              <c:numRef>
                <c:f>CALCULATIONS!$H$13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CALCULATIONS!$G$8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CALCULATIONS!$H$11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8"/>
          <c:order val="8"/>
          <c:marker>
            <c:symbol val="plus"/>
            <c:size val="7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CALCULATIONS!$I$13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CALCULATIONS!$H$8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CALCULATIONS!$I$11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9"/>
          <c:order val="9"/>
          <c:marker>
            <c:symbol val="plus"/>
            <c:size val="7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CALCULATIONS!$J$13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CALCULATIONS!$I$8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CALCULATIONS!$J$11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0"/>
          <c:order val="10"/>
          <c:marker>
            <c:symbol val="plus"/>
            <c:size val="7"/>
            <c:spPr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errBars>
            <c:errDir val="y"/>
            <c:errBarType val="plus"/>
            <c:errValType val="cust"/>
            <c:noEndCap val="0"/>
            <c:plus>
              <c:numRef>
                <c:f>CALCULATIONS!$K$13</c:f>
                <c:numCache>
                  <c:formatCode>General</c:formatCode>
                  <c:ptCount val="1"/>
                  <c:pt idx="0">
                    <c:v>#N/A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9050">
                <a:prstDash val="dash"/>
              </a:ln>
            </c:spPr>
          </c:errBars>
          <c:xVal>
            <c:numRef>
              <c:f>CALCULATIONS!$J$8</c:f>
              <c:numCache>
                <c:formatCode>General</c:formatCode>
                <c:ptCount val="1"/>
                <c:pt idx="0">
                  <c:v>#N/A</c:v>
                </c:pt>
              </c:numCache>
            </c:numRef>
          </c:xVal>
          <c:yVal>
            <c:numRef>
              <c:f>CALCULATIONS!$K$11</c:f>
              <c:numCache>
                <c:formatCode>General</c:formatCode>
                <c:ptCount val="1"/>
                <c:pt idx="0">
                  <c:v>#N/A</c:v>
                </c:pt>
              </c:numCache>
            </c:numRef>
          </c:yVal>
          <c:smooth val="0"/>
        </c:ser>
        <c:ser>
          <c:idx val="11"/>
          <c:order val="11"/>
          <c:spPr>
            <a:ln w="19050">
              <a:solidFill>
                <a:schemeClr val="tx1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dPt>
            <c:idx val="0"/>
            <c:marker>
              <c:symbol val="plus"/>
              <c:size val="7"/>
              <c:spPr>
                <a:noFill/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</c:spPr>
            </c:marker>
            <c:bubble3D val="0"/>
            <c:spPr>
              <a:ln w="1905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dPt>
          <c:dPt>
            <c:idx val="1"/>
            <c:marker>
              <c:symbol val="plus"/>
              <c:size val="7"/>
              <c:spPr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</c:spPr>
            </c:marker>
            <c:bubble3D val="0"/>
          </c:dPt>
          <c:xVal>
            <c:numRef>
              <c:f>(CALCULATIONS!$F$8,CALCULATIONS!$G$8)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(CALCULATIONS!$G$11,CALCULATIONS!$H$11)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ser>
          <c:idx val="12"/>
          <c:order val="12"/>
          <c:spPr>
            <a:ln w="19050">
              <a:solidFill>
                <a:schemeClr val="tx1">
                  <a:shade val="95000"/>
                  <a:satMod val="10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(CALCULATIONS!$G$8,CALCULATIONS!$H$8)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(CALCULATIONS!$H$11,CALCULATIONS!$I$11)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ser>
          <c:idx val="13"/>
          <c:order val="13"/>
          <c:spPr>
            <a:ln w="19050">
              <a:solidFill>
                <a:schemeClr val="tx1">
                  <a:lumMod val="95000"/>
                  <a:lumOff val="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(CALCULATIONS!$H$8,CALCULATIONS!$I$8)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(CALCULATIONS!$I$11,CALCULATIONS!$J$11)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ser>
          <c:idx val="14"/>
          <c:order val="14"/>
          <c:spPr>
            <a:ln w="19050">
              <a:solidFill>
                <a:schemeClr val="tx1">
                  <a:lumMod val="95000"/>
                  <a:lumOff val="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(CALCULATIONS!$I$8,CALCULATIONS!$J$8)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xVal>
          <c:yVal>
            <c:numRef>
              <c:f>(CALCULATIONS!$J$11,CALCULATIONS!$K$11)</c:f>
              <c:numCache>
                <c:formatCode>General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712064"/>
        <c:axId val="208713984"/>
      </c:scatterChart>
      <c:valAx>
        <c:axId val="208712064"/>
        <c:scaling>
          <c:orientation val="minMax"/>
          <c:min val="3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/>
                  <a:t>SPEED,</a:t>
                </a:r>
                <a:r>
                  <a:rPr lang="en-US" sz="800" baseline="0"/>
                  <a:t> MPH</a:t>
                </a:r>
              </a:p>
            </c:rich>
          </c:tx>
          <c:layout>
            <c:manualLayout>
              <c:xMode val="edge"/>
              <c:yMode val="edge"/>
              <c:x val="0.88643415948226156"/>
              <c:y val="0.92272851486784491"/>
            </c:manualLayout>
          </c:layout>
          <c:overlay val="0"/>
          <c:spPr>
            <a:solidFill>
              <a:schemeClr val="bg1">
                <a:lumMod val="95000"/>
              </a:schemeClr>
            </a:solidFill>
          </c:spPr>
        </c:title>
        <c:numFmt formatCode="General" sourceLinked="1"/>
        <c:majorTickMark val="out"/>
        <c:minorTickMark val="in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08713984"/>
        <c:crosses val="autoZero"/>
        <c:crossBetween val="midCat"/>
      </c:valAx>
      <c:valAx>
        <c:axId val="208713984"/>
        <c:scaling>
          <c:orientation val="minMax"/>
          <c:min val="450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RPM</a:t>
                </a:r>
              </a:p>
            </c:rich>
          </c:tx>
          <c:layout>
            <c:manualLayout>
              <c:xMode val="edge"/>
              <c:yMode val="edge"/>
              <c:x val="7.8686764549861843E-2"/>
              <c:y val="3.2876081167820127E-2"/>
            </c:manualLayout>
          </c:layout>
          <c:overlay val="0"/>
          <c:spPr>
            <a:solidFill>
              <a:schemeClr val="bg1">
                <a:lumMod val="95000"/>
              </a:schemeClr>
            </a:solidFill>
          </c:spPr>
        </c:title>
        <c:numFmt formatCode="General" sourceLinked="1"/>
        <c:majorTickMark val="out"/>
        <c:minorTickMark val="none"/>
        <c:tickLblPos val="nextTo"/>
        <c:crossAx val="208712064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ayout>
        <c:manualLayout>
          <c:xMode val="edge"/>
          <c:yMode val="edge"/>
          <c:x val="0.82080006365636637"/>
          <c:y val="0.3116311732219913"/>
          <c:w val="0.1376597836774828"/>
          <c:h val="0.54466473342946309"/>
        </c:manualLayout>
      </c:layout>
      <c:overlay val="0"/>
      <c:spPr>
        <a:solidFill>
          <a:schemeClr val="bg1">
            <a:lumMod val="95000"/>
          </a:schemeClr>
        </a:solidFill>
        <a:ln w="9525" cmpd="dbl">
          <a:solidFill>
            <a:schemeClr val="tx1">
              <a:lumMod val="95000"/>
              <a:lumOff val="5000"/>
            </a:schemeClr>
          </a:solidFill>
        </a:ln>
      </c:spPr>
    </c:legend>
    <c:plotVisOnly val="1"/>
    <c:dispBlanksAs val="gap"/>
    <c:showDLblsOverMax val="0"/>
  </c:chart>
  <c:spPr>
    <a:ln w="15875" cmpd="tri">
      <a:solidFill>
        <a:schemeClr val="tx1">
          <a:lumMod val="95000"/>
          <a:lumOff val="5000"/>
        </a:schemeClr>
      </a:solidFill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5" workbookViewId="0" zoomToFit="1"/>
  </sheetViews>
  <sheetProtection password="E523" content="1" objects="1"/>
  <pageMargins left="0.7" right="0.7" top="0.75" bottom="0.75" header="0.3" footer="0.3"/>
  <pageSetup orientation="landscape" r:id="rId1"/>
  <headerFooter>
    <oddHeader>&amp;CWILLIAMS RACING DEVELOPMENTS ©2019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illrace.com/" TargetMode="Externa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66676</xdr:rowOff>
    </xdr:from>
    <xdr:to>
      <xdr:col>6</xdr:col>
      <xdr:colOff>342900</xdr:colOff>
      <xdr:row>7</xdr:row>
      <xdr:rowOff>41325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66676"/>
          <a:ext cx="2409825" cy="1308149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0</xdr:col>
      <xdr:colOff>9525</xdr:colOff>
      <xdr:row>7</xdr:row>
      <xdr:rowOff>57150</xdr:rowOff>
    </xdr:from>
    <xdr:ext cx="5438775" cy="1685925"/>
    <xdr:sp macro="" textlink="">
      <xdr:nvSpPr>
        <xdr:cNvPr id="4" name="TextBox 3"/>
        <xdr:cNvSpPr txBox="1"/>
      </xdr:nvSpPr>
      <xdr:spPr>
        <a:xfrm>
          <a:off x="9525" y="1390650"/>
          <a:ext cx="5438775" cy="16859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2000" b="1" baseline="0">
              <a:latin typeface="+mn-lt"/>
            </a:rPr>
            <a:t>WILLIAMS RACING DEVELOPMENTS</a:t>
          </a:r>
        </a:p>
        <a:p>
          <a:pPr algn="ctr"/>
          <a:r>
            <a:rPr lang="en-US" sz="2000" b="1" baseline="0">
              <a:latin typeface="+mn-lt"/>
            </a:rPr>
            <a:t>GEAR RATIO CALCULATOR INSTRUCTIONS</a:t>
          </a:r>
        </a:p>
        <a:p>
          <a:pPr algn="ctr"/>
          <a:r>
            <a:rPr lang="en-US" sz="1200" b="1" baseline="0">
              <a:latin typeface="+mn-lt"/>
            </a:rPr>
            <a:t>NOTES. </a:t>
          </a:r>
        </a:p>
        <a:p>
          <a:pPr algn="ctr"/>
          <a:r>
            <a:rPr lang="en-US" sz="1200" b="1" baseline="0">
              <a:latin typeface="+mn-lt"/>
            </a:rPr>
            <a:t>1. THE GEAR FAMILY DROP DOWN MENUS WILL ONLY DISPLAY CURRENTLY AVAILABLE HEWLAND GEAR RATIOS</a:t>
          </a:r>
        </a:p>
        <a:p>
          <a:pPr algn="ctr"/>
          <a:r>
            <a:rPr lang="en-US" sz="1200" b="1" baseline="0">
              <a:latin typeface="+mn-lt"/>
            </a:rPr>
            <a:t>2. THE DROP DOWN FIELDS WILL REMAIN POPULATED WHEN SWITCHING BETWEEN GEAR FAMILIES</a:t>
          </a:r>
        </a:p>
      </xdr:txBody>
    </xdr:sp>
    <xdr:clientData/>
  </xdr:oneCellAnchor>
  <xdr:oneCellAnchor>
    <xdr:from>
      <xdr:col>0</xdr:col>
      <xdr:colOff>19050</xdr:colOff>
      <xdr:row>16</xdr:row>
      <xdr:rowOff>133349</xdr:rowOff>
    </xdr:from>
    <xdr:ext cx="4495800" cy="1200151"/>
    <xdr:sp macro="" textlink="">
      <xdr:nvSpPr>
        <xdr:cNvPr id="5" name="TextBox 4"/>
        <xdr:cNvSpPr txBox="1"/>
      </xdr:nvSpPr>
      <xdr:spPr>
        <a:xfrm>
          <a:off x="19050" y="3181349"/>
          <a:ext cx="4495800" cy="12001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/>
            <a:t>STEP 1 (OPTIONAL)</a:t>
          </a:r>
          <a:r>
            <a:rPr lang="en-US" sz="1400" b="1" baseline="0"/>
            <a:t> :</a:t>
          </a:r>
          <a:r>
            <a:rPr lang="en-US" sz="1400" baseline="0"/>
            <a:t> POPULATE THE "INVENTORY " AREA </a:t>
          </a:r>
        </a:p>
        <a:p>
          <a:r>
            <a:rPr lang="en-US" sz="1400" baseline="0"/>
            <a:t>WITH YOUR CURRENTLY OWNED GEAR RATIOS. THIS LIST</a:t>
          </a:r>
        </a:p>
        <a:p>
          <a:r>
            <a:rPr lang="en-US" sz="1400" baseline="0"/>
            <a:t>WILL DISPLAY WHEN "INVENTORY" IS CHOSEN IN THE </a:t>
          </a:r>
        </a:p>
        <a:p>
          <a:r>
            <a:rPr lang="en-US" sz="1400" baseline="0"/>
            <a:t>"GEAR TYPE/GEARBOX" DROP DOWN MENU. INPUT </a:t>
          </a:r>
        </a:p>
        <a:p>
          <a:r>
            <a:rPr lang="en-US" sz="1400" baseline="0"/>
            <a:t>RATIO AS XX:XX</a:t>
          </a:r>
          <a:endParaRPr lang="en-US" sz="1400"/>
        </a:p>
      </xdr:txBody>
    </xdr:sp>
    <xdr:clientData/>
  </xdr:oneCellAnchor>
  <xdr:twoCellAnchor editAs="oneCell">
    <xdr:from>
      <xdr:col>7</xdr:col>
      <xdr:colOff>85726</xdr:colOff>
      <xdr:row>16</xdr:row>
      <xdr:rowOff>57150</xdr:rowOff>
    </xdr:from>
    <xdr:to>
      <xdr:col>8</xdr:col>
      <xdr:colOff>600722</xdr:colOff>
      <xdr:row>23</xdr:row>
      <xdr:rowOff>9525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2926" y="3105150"/>
          <a:ext cx="1124596" cy="1285875"/>
        </a:xfrm>
        <a:prstGeom prst="rect">
          <a:avLst/>
        </a:prstGeom>
      </xdr:spPr>
    </xdr:pic>
    <xdr:clientData/>
  </xdr:twoCellAnchor>
  <xdr:oneCellAnchor>
    <xdr:from>
      <xdr:col>0</xdr:col>
      <xdr:colOff>28575</xdr:colOff>
      <xdr:row>23</xdr:row>
      <xdr:rowOff>152401</xdr:rowOff>
    </xdr:from>
    <xdr:ext cx="4162425" cy="619124"/>
    <xdr:sp macro="" textlink="">
      <xdr:nvSpPr>
        <xdr:cNvPr id="8" name="TextBox 7"/>
        <xdr:cNvSpPr txBox="1"/>
      </xdr:nvSpPr>
      <xdr:spPr>
        <a:xfrm>
          <a:off x="28575" y="4533901"/>
          <a:ext cx="4162425" cy="6191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/>
            <a:t>STEP 2</a:t>
          </a:r>
          <a:r>
            <a:rPr lang="en-US" sz="1400" b="1" baseline="0"/>
            <a:t>:</a:t>
          </a:r>
          <a:r>
            <a:rPr lang="en-US" sz="1400" baseline="0"/>
            <a:t> FILL OUT ENGINE RED LINE, SHIFT RPM AND </a:t>
          </a:r>
        </a:p>
        <a:p>
          <a:r>
            <a:rPr lang="en-US" sz="1400" baseline="0"/>
            <a:t>TIRE SIZE (INCHES), IN THE MANUAL INPUT AREA</a:t>
          </a:r>
          <a:endParaRPr lang="en-US" sz="1400"/>
        </a:p>
      </xdr:txBody>
    </xdr:sp>
    <xdr:clientData/>
  </xdr:oneCellAnchor>
  <xdr:twoCellAnchor editAs="oneCell">
    <xdr:from>
      <xdr:col>6</xdr:col>
      <xdr:colOff>228601</xdr:colOff>
      <xdr:row>22</xdr:row>
      <xdr:rowOff>171449</xdr:rowOff>
    </xdr:from>
    <xdr:to>
      <xdr:col>8</xdr:col>
      <xdr:colOff>605399</xdr:colOff>
      <xdr:row>28</xdr:row>
      <xdr:rowOff>9524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1" y="4362449"/>
          <a:ext cx="1595998" cy="9810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28</xdr:row>
      <xdr:rowOff>57150</xdr:rowOff>
    </xdr:from>
    <xdr:ext cx="4162425" cy="619124"/>
    <xdr:sp macro="" textlink="">
      <xdr:nvSpPr>
        <xdr:cNvPr id="10" name="TextBox 9"/>
        <xdr:cNvSpPr txBox="1"/>
      </xdr:nvSpPr>
      <xdr:spPr>
        <a:xfrm>
          <a:off x="0" y="5391150"/>
          <a:ext cx="4162425" cy="6191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/>
            <a:t>STEP 3</a:t>
          </a:r>
          <a:r>
            <a:rPr lang="en-US" sz="1400" b="1" baseline="0"/>
            <a:t>:</a:t>
          </a:r>
          <a:r>
            <a:rPr lang="en-US" sz="1400" baseline="0"/>
            <a:t> SELECT INVENTORY OR APPROPRIATE GEAR</a:t>
          </a:r>
        </a:p>
        <a:p>
          <a:r>
            <a:rPr lang="en-US" sz="1400" baseline="0"/>
            <a:t>FAMILY FROM THE FIRST DROP DOWN MENU</a:t>
          </a:r>
          <a:endParaRPr lang="en-US" sz="1400"/>
        </a:p>
      </xdr:txBody>
    </xdr:sp>
    <xdr:clientData/>
  </xdr:oneCellAnchor>
  <xdr:twoCellAnchor editAs="oneCell">
    <xdr:from>
      <xdr:col>6</xdr:col>
      <xdr:colOff>257175</xdr:colOff>
      <xdr:row>28</xdr:row>
      <xdr:rowOff>47625</xdr:rowOff>
    </xdr:from>
    <xdr:to>
      <xdr:col>9</xdr:col>
      <xdr:colOff>0</xdr:colOff>
      <xdr:row>31</xdr:row>
      <xdr:rowOff>9884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4775" y="5381625"/>
          <a:ext cx="1571625" cy="533759"/>
        </a:xfrm>
        <a:prstGeom prst="rect">
          <a:avLst/>
        </a:prstGeom>
      </xdr:spPr>
    </xdr:pic>
    <xdr:clientData/>
  </xdr:twoCellAnchor>
  <xdr:oneCellAnchor>
    <xdr:from>
      <xdr:col>0</xdr:col>
      <xdr:colOff>9525</xdr:colOff>
      <xdr:row>31</xdr:row>
      <xdr:rowOff>47626</xdr:rowOff>
    </xdr:from>
    <xdr:ext cx="5438775" cy="1847850"/>
    <xdr:sp macro="" textlink="">
      <xdr:nvSpPr>
        <xdr:cNvPr id="12" name="TextBox 11"/>
        <xdr:cNvSpPr txBox="1"/>
      </xdr:nvSpPr>
      <xdr:spPr>
        <a:xfrm>
          <a:off x="9525" y="5953126"/>
          <a:ext cx="5438775" cy="18478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/>
            <a:t>STEP 4: </a:t>
          </a:r>
          <a:r>
            <a:rPr lang="en-US" sz="1400" b="0"/>
            <a:t>USING THE REMAINING DROP DOWN INPUTS SELECT THE </a:t>
          </a:r>
        </a:p>
        <a:p>
          <a:r>
            <a:rPr lang="en-US" sz="1400" b="0"/>
            <a:t>AVAILABLE RATIOS AND THE GEAR CHART WILL AUTO POPULATE ALONG</a:t>
          </a:r>
        </a:p>
        <a:p>
          <a:r>
            <a:rPr lang="en-US" sz="1400" b="0"/>
            <a:t>WITH</a:t>
          </a:r>
          <a:r>
            <a:rPr lang="en-US" sz="1400" b="0" baseline="0"/>
            <a:t> THE REV DROP CHART BELOW. IT IS POSSIBLE TO SWITCH BETWEEN</a:t>
          </a:r>
        </a:p>
        <a:p>
          <a:r>
            <a:rPr lang="en-US" sz="1400" b="0" baseline="0"/>
            <a:t>GEAR FAMILIES WITH THE FIELDS POPULATED. EXAMPLE, BUILD A CHART</a:t>
          </a:r>
        </a:p>
        <a:p>
          <a:r>
            <a:rPr lang="en-US" sz="1400" b="0" baseline="0"/>
            <a:t>USING YOUR CURRENT INVENTORY, IF THE CHART IS NOT SUITABLE </a:t>
          </a:r>
        </a:p>
        <a:p>
          <a:r>
            <a:rPr lang="en-US" sz="1400" b="0" baseline="0"/>
            <a:t>SWITCH THE "GEARBOX/GEAR TYPE" DROP DOWN TO THE APPLICABLE</a:t>
          </a:r>
        </a:p>
        <a:p>
          <a:r>
            <a:rPr lang="en-US" sz="1400" b="0" baseline="0"/>
            <a:t>SELECTION AND THE DROP DOWN MENUS WILL THEN DISPLAY THE</a:t>
          </a:r>
        </a:p>
        <a:p>
          <a:r>
            <a:rPr lang="en-US" sz="1400" b="0" baseline="0"/>
            <a:t>CURRENTLY AVAILABLE GEAR RATIOS OF THAT TYPE.</a:t>
          </a:r>
          <a:endParaRPr lang="en-US" sz="1400"/>
        </a:p>
      </xdr:txBody>
    </xdr:sp>
    <xdr:clientData/>
  </xdr:oneCellAnchor>
  <xdr:oneCellAnchor>
    <xdr:from>
      <xdr:col>0</xdr:col>
      <xdr:colOff>28575</xdr:colOff>
      <xdr:row>40</xdr:row>
      <xdr:rowOff>171451</xdr:rowOff>
    </xdr:from>
    <xdr:ext cx="5419724" cy="1000124"/>
    <xdr:sp macro="" textlink="">
      <xdr:nvSpPr>
        <xdr:cNvPr id="13" name="TextBox 12"/>
        <xdr:cNvSpPr txBox="1"/>
      </xdr:nvSpPr>
      <xdr:spPr>
        <a:xfrm>
          <a:off x="28575" y="7791451"/>
          <a:ext cx="5419724" cy="10001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/>
            <a:t>STEP 5:</a:t>
          </a:r>
          <a:r>
            <a:rPr lang="en-US" sz="1400" b="1" baseline="0"/>
            <a:t> </a:t>
          </a:r>
          <a:r>
            <a:rPr lang="en-US" sz="1400" b="0" baseline="0"/>
            <a:t>CALL OR E-MAIL WRD TO ORDER ANY RATIOS, DOG RINGS </a:t>
          </a:r>
        </a:p>
        <a:p>
          <a:r>
            <a:rPr lang="en-US" sz="1400" b="0" baseline="0"/>
            <a:t>SPARE PARTS, OR ANY OTHER SERVICE  THAT YOU MAY REQUIRE!!</a:t>
          </a:r>
        </a:p>
        <a:p>
          <a:endParaRPr lang="en-US" sz="1000" b="0" baseline="0"/>
        </a:p>
        <a:p>
          <a:pPr algn="ctr"/>
          <a:r>
            <a:rPr lang="en-US" sz="800" b="0" baseline="0"/>
            <a:t>THANKS FOR YOUR PATIENCE AS WE CONTINUE TO DEVELOP THIS TOOL! </a:t>
          </a:r>
        </a:p>
        <a:p>
          <a:pPr algn="ctr"/>
          <a:r>
            <a:rPr lang="en-US" sz="800" b="0" baseline="0"/>
            <a:t>PLEASE E-MAIL ANY SUGGESTIONS TO INFO@WILLRACE.COM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95249</xdr:rowOff>
    </xdr:from>
    <xdr:to>
      <xdr:col>12</xdr:col>
      <xdr:colOff>0</xdr:colOff>
      <xdr:row>21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104774</xdr:colOff>
      <xdr:row>0</xdr:row>
      <xdr:rowOff>57149</xdr:rowOff>
    </xdr:from>
    <xdr:to>
      <xdr:col>3</xdr:col>
      <xdr:colOff>531458</xdr:colOff>
      <xdr:row>8</xdr:row>
      <xdr:rowOff>104774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57149"/>
          <a:ext cx="2950809" cy="1571625"/>
        </a:xfrm>
        <a:prstGeom prst="rect">
          <a:avLst/>
        </a:prstGeom>
        <a:solidFill>
          <a:schemeClr val="bg1"/>
        </a:solidFill>
      </xdr:spPr>
    </xdr:pic>
    <xdr:clientData/>
  </xdr:twoCellAnchor>
  <xdr:oneCellAnchor>
    <xdr:from>
      <xdr:col>4</xdr:col>
      <xdr:colOff>9525</xdr:colOff>
      <xdr:row>0</xdr:row>
      <xdr:rowOff>28576</xdr:rowOff>
    </xdr:from>
    <xdr:ext cx="6429375" cy="638174"/>
    <xdr:sp macro="" textlink="">
      <xdr:nvSpPr>
        <xdr:cNvPr id="4" name="TextBox 3">
          <a:hlinkClick xmlns:r="http://schemas.openxmlformats.org/officeDocument/2006/relationships" r:id="rId3"/>
        </xdr:cNvPr>
        <xdr:cNvSpPr txBox="1"/>
      </xdr:nvSpPr>
      <xdr:spPr>
        <a:xfrm>
          <a:off x="3143250" y="28576"/>
          <a:ext cx="6429375" cy="6381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sz="1600" b="1"/>
            <a:t>For</a:t>
          </a:r>
          <a:r>
            <a:rPr lang="en-US" sz="1600" b="1" baseline="0"/>
            <a:t> all parts and service enquiries call 704-658-0940, visit us on the web at www.willrace.com or e-mail info@willrace.com. </a:t>
          </a:r>
          <a:r>
            <a:rPr lang="en-US" sz="800" b="1" baseline="0"/>
            <a:t>© 2019 Williams Racing Developments Inc.</a:t>
          </a:r>
          <a:endParaRPr lang="en-US" sz="8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1560" cy="62941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0.11424</cdr:x>
      <cdr:y>0.02906</cdr:y>
    </cdr:from>
    <cdr:to>
      <cdr:x>0.38481</cdr:x>
      <cdr:y>0.2276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90600" y="182881"/>
          <a:ext cx="2346336" cy="124967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5875">
          <a:noFill/>
        </a:ln>
      </cdr:spPr>
    </cdr:pic>
  </cdr:relSizeAnchor>
  <cdr:relSizeAnchor xmlns:cdr="http://schemas.openxmlformats.org/drawingml/2006/chartDrawing">
    <cdr:from>
      <cdr:x>0.90861</cdr:x>
      <cdr:y>0.87409</cdr:y>
    </cdr:from>
    <cdr:to>
      <cdr:x>0.95606</cdr:x>
      <cdr:y>0.90194</cdr:y>
    </cdr:to>
    <cdr:sp macro="" textlink="INPUT!$C$22">
      <cdr:nvSpPr>
        <cdr:cNvPr id="3" name="TextBox 2"/>
        <cdr:cNvSpPr txBox="1"/>
      </cdr:nvSpPr>
      <cdr:spPr>
        <a:xfrm xmlns:a="http://schemas.openxmlformats.org/drawingml/2006/main">
          <a:off x="7879080" y="5501640"/>
          <a:ext cx="411480" cy="1752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3DDE308E-3F6F-4120-8B7D-78DB096FBAAD}" type="TxLink">
            <a:rPr lang="en-US" sz="1100" b="0" i="0" u="none" strike="noStrike">
              <a:solidFill>
                <a:srgbClr val="FF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0.81722</cdr:x>
      <cdr:y>0.87409</cdr:y>
    </cdr:from>
    <cdr:to>
      <cdr:x>0.90773</cdr:x>
      <cdr:y>0.91041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86600" y="5501640"/>
          <a:ext cx="78486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FINAL</a:t>
          </a:r>
          <a:r>
            <a:rPr lang="en-US" sz="1100" baseline="0"/>
            <a:t> DRIVE: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Layout" zoomScaleNormal="100" workbookViewId="0">
      <selection activeCell="L18" sqref="L18"/>
    </sheetView>
  </sheetViews>
  <sheetFormatPr defaultRowHeight="15" x14ac:dyDescent="0.25"/>
  <sheetData/>
  <sheetProtection password="E523" sheet="1" objects="1" scenarios="1" selectLockedCells="1" selectUnlockedCells="1"/>
  <pageMargins left="0.7" right="0.7" top="0.75" bottom="0.75" header="0.3" footer="0.3"/>
  <pageSetup orientation="portrait" r:id="rId1"/>
  <headerFooter>
    <oddHeader>&amp;CWILLIAMS RACING DEVELOPMENTS GEAR CALCULATOR ©2019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A34"/>
  <sheetViews>
    <sheetView tabSelected="1" zoomScaleNormal="100" workbookViewId="0">
      <selection activeCell="C20" sqref="C20"/>
    </sheetView>
  </sheetViews>
  <sheetFormatPr defaultRowHeight="15" x14ac:dyDescent="0.25"/>
  <cols>
    <col min="1" max="1" width="2.5703125" customWidth="1"/>
    <col min="2" max="2" width="20.7109375" customWidth="1"/>
    <col min="3" max="3" width="14.5703125" customWidth="1"/>
    <col min="5" max="5" width="20.5703125" customWidth="1"/>
    <col min="6" max="6" width="20.5703125" bestFit="1" customWidth="1"/>
    <col min="7" max="7" width="9.85546875" bestFit="1" customWidth="1"/>
    <col min="8" max="8" width="15.140625" bestFit="1" customWidth="1"/>
    <col min="9" max="9" width="2.28515625" customWidth="1"/>
    <col min="14" max="14" width="2.7109375" customWidth="1"/>
    <col min="15" max="15" width="1.5703125" customWidth="1"/>
    <col min="25" max="25" width="9.140625" customWidth="1"/>
    <col min="26" max="26" width="2.140625" customWidth="1"/>
    <col min="27" max="27" width="9.140625" style="17"/>
  </cols>
  <sheetData>
    <row r="9" spans="2:3" ht="15.75" thickBot="1" x14ac:dyDescent="0.3"/>
    <row r="10" spans="2:3" ht="21.75" thickBot="1" x14ac:dyDescent="0.4">
      <c r="B10" s="57" t="s">
        <v>96</v>
      </c>
      <c r="C10" s="58"/>
    </row>
    <row r="11" spans="2:3" ht="15.75" thickBot="1" x14ac:dyDescent="0.3">
      <c r="B11" s="34"/>
      <c r="C11" s="35"/>
    </row>
    <row r="12" spans="2:3" ht="15.75" thickBot="1" x14ac:dyDescent="0.3">
      <c r="B12" s="36" t="s">
        <v>98</v>
      </c>
      <c r="C12" s="50"/>
    </row>
    <row r="13" spans="2:3" ht="15.75" thickBot="1" x14ac:dyDescent="0.3">
      <c r="B13" s="36"/>
      <c r="C13" s="35"/>
    </row>
    <row r="14" spans="2:3" ht="15.75" thickBot="1" x14ac:dyDescent="0.3">
      <c r="B14" s="36" t="s">
        <v>99</v>
      </c>
      <c r="C14" s="38"/>
    </row>
    <row r="15" spans="2:3" ht="15.75" thickBot="1" x14ac:dyDescent="0.3">
      <c r="B15" s="36"/>
      <c r="C15" s="35"/>
    </row>
    <row r="16" spans="2:3" ht="15.75" thickBot="1" x14ac:dyDescent="0.3">
      <c r="B16" s="37" t="s">
        <v>275</v>
      </c>
      <c r="C16" s="38"/>
    </row>
    <row r="17" spans="2:27" ht="15.75" thickBot="1" x14ac:dyDescent="0.3"/>
    <row r="18" spans="2:27" ht="21.75" thickBot="1" x14ac:dyDescent="0.4">
      <c r="B18" s="57" t="s">
        <v>97</v>
      </c>
      <c r="C18" s="58"/>
    </row>
    <row r="19" spans="2:27" ht="15.75" thickBot="1" x14ac:dyDescent="0.3">
      <c r="B19" s="34"/>
      <c r="C19" s="35"/>
    </row>
    <row r="20" spans="2:27" ht="15.75" thickBot="1" x14ac:dyDescent="0.3">
      <c r="B20" s="36" t="s">
        <v>274</v>
      </c>
      <c r="C20" s="49"/>
    </row>
    <row r="21" spans="2:27" ht="15.75" thickBot="1" x14ac:dyDescent="0.3">
      <c r="B21" s="36"/>
      <c r="C21" s="35"/>
    </row>
    <row r="22" spans="2:27" ht="15.75" thickBot="1" x14ac:dyDescent="0.3">
      <c r="B22" s="36" t="s">
        <v>43</v>
      </c>
      <c r="C22" s="49"/>
      <c r="AA22" s="17" t="b">
        <f>IF($C$20="LD200","LDFD",IF($C$20="MK9-4 SPEED","MKFD",IF($C$20="MK9-5 SPEED","MKFD",IF($C$20="INVENTORY","ALLFD",IF($C$20="DG300","DGFD",IF($C$20="MK5","MKFD",IF($C$20="MK5-STAFFS","SMTFD",IF($C$20="FTR","FTRFD",IF($C$20="FT200","FTFD",IF($C$20="LG-4 SPEED","LGFD",IF($C$20="LG-5 SPEED","LGFD")))))))))))</f>
        <v>0</v>
      </c>
    </row>
    <row r="23" spans="2:27" ht="15.75" thickBot="1" x14ac:dyDescent="0.3">
      <c r="B23" s="34"/>
      <c r="C23" s="35"/>
      <c r="E23" s="20" t="s">
        <v>272</v>
      </c>
      <c r="F23" s="18" t="s">
        <v>273</v>
      </c>
      <c r="G23" s="20" t="s">
        <v>271</v>
      </c>
      <c r="H23" s="19" t="s">
        <v>270</v>
      </c>
      <c r="J23" s="59" t="s">
        <v>498</v>
      </c>
      <c r="K23" s="60"/>
      <c r="L23" s="61"/>
    </row>
    <row r="24" spans="2:27" ht="15.75" thickBot="1" x14ac:dyDescent="0.3">
      <c r="B24" s="36" t="s">
        <v>44</v>
      </c>
      <c r="C24" s="49"/>
      <c r="D24" s="51"/>
      <c r="E24" s="21" t="e">
        <f>CALCULATIONS!F9</f>
        <v>#N/A</v>
      </c>
      <c r="F24" s="22" t="e">
        <f>CALCULATIONS!F8</f>
        <v>#N/A</v>
      </c>
      <c r="G24" s="29"/>
      <c r="H24" s="31"/>
      <c r="J24" s="39"/>
      <c r="K24" s="40"/>
      <c r="L24" s="41"/>
      <c r="AA24" s="17" t="b">
        <f>IF($C$20="LD200","LDFIRST",IF($C$20="MK9-4 SPEED","MKNINE",IF($C$20="MK9-5 SPEED","MKNINE5FIRST",IF($C$20="INVENTORY","INVENTORY",IF($C$20="DG300","DGFIRST",IF($C$20="MK5","MK5FIRST",IF($C$20="MK5-STAFFS","SMTFIRST",IF($C$20="FTR","FTRFIRST",IF($C$20="FT200","FTFIRST",IF($C$20="LG-4 SPEED","LG4FIRST",IF($C$20="LG-5 SPEED","LG5FIRST")))))))))))</f>
        <v>0</v>
      </c>
    </row>
    <row r="25" spans="2:27" ht="15.75" thickBot="1" x14ac:dyDescent="0.3">
      <c r="B25" s="36"/>
      <c r="C25" s="35"/>
      <c r="E25" s="29"/>
      <c r="F25" s="30"/>
      <c r="G25" s="29"/>
      <c r="H25" s="31"/>
      <c r="J25" s="42"/>
      <c r="K25" s="43"/>
      <c r="L25" s="44"/>
    </row>
    <row r="26" spans="2:27" ht="15.75" thickBot="1" x14ac:dyDescent="0.3">
      <c r="B26" s="36" t="s">
        <v>45</v>
      </c>
      <c r="C26" s="49"/>
      <c r="D26" s="51"/>
      <c r="E26" s="21" t="e">
        <f>CALCULATIONS!G9</f>
        <v>#N/A</v>
      </c>
      <c r="F26" s="22" t="e">
        <f>CALCULATIONS!G8</f>
        <v>#N/A</v>
      </c>
      <c r="G26" s="23" t="e">
        <f>CALCULATIONS!G13</f>
        <v>#N/A</v>
      </c>
      <c r="H26" s="24" t="e">
        <f>CALCULATIONS!G11</f>
        <v>#N/A</v>
      </c>
      <c r="J26" s="42"/>
      <c r="K26" s="43"/>
      <c r="L26" s="44"/>
      <c r="AA26" s="17" t="b">
        <f>IF($C$20="LD200","LDTOP",IF($C$20="MK9-4 SPEED","MKNINE",IF($C$20="MK9-5 SPEED","MKNINE5SEC",IF($C$20="INVENTORY","INVENTORY",IF($C$20="DG300","DGSEC",IF($C$20="MK5","MK5SEC",IF($C$20="MK5-STAFFS","MK5SEC",IF($C$20="FTR","FTRSEC",IF($C$20="FT200","FTSEC",IF($C$20="LG-4 SPEED","LG",IF($C$20="LG-5 SPEED","LG")))))))))))</f>
        <v>0</v>
      </c>
    </row>
    <row r="27" spans="2:27" ht="15.75" thickBot="1" x14ac:dyDescent="0.3">
      <c r="B27" s="36"/>
      <c r="C27" s="35"/>
      <c r="E27" s="29"/>
      <c r="F27" s="30"/>
      <c r="G27" s="32"/>
      <c r="H27" s="33"/>
      <c r="J27" s="42"/>
      <c r="K27" s="43"/>
      <c r="L27" s="44"/>
    </row>
    <row r="28" spans="2:27" ht="15.75" thickBot="1" x14ac:dyDescent="0.3">
      <c r="B28" s="36" t="s">
        <v>46</v>
      </c>
      <c r="C28" s="49"/>
      <c r="D28" s="51"/>
      <c r="E28" s="21" t="e">
        <f>CALCULATIONS!H9</f>
        <v>#N/A</v>
      </c>
      <c r="F28" s="22" t="e">
        <f>CALCULATIONS!H8</f>
        <v>#N/A</v>
      </c>
      <c r="G28" s="23" t="e">
        <f>CALCULATIONS!H13</f>
        <v>#N/A</v>
      </c>
      <c r="H28" s="24" t="e">
        <f>CALCULATIONS!H11</f>
        <v>#N/A</v>
      </c>
      <c r="J28" s="42"/>
      <c r="K28" s="43"/>
      <c r="L28" s="44"/>
      <c r="AA28" s="17" t="b">
        <f>IF($C$20="LD200","LDTOP",IF($C$20="MK9-4 SPEED","MKNINE",IF($C$20="MK9-5 SPEED","MKNINE",IF($C$20="INVENTORY","INVENTORY",IF($C$20="DG300","DG",IF($C$20="MK5","MKFIVE",IF($C$20="MK5-STAFFS","MKFIVE",IF($C$20="FTR","FTR",IF($C$20="FT200","FT",IF($C$20="LG-4 SPEED","LG",IF($C$20="LG-5 SPEED","LG")))))))))))</f>
        <v>0</v>
      </c>
    </row>
    <row r="29" spans="2:27" ht="15.75" thickBot="1" x14ac:dyDescent="0.3">
      <c r="B29" s="36"/>
      <c r="C29" s="35"/>
      <c r="E29" s="29"/>
      <c r="F29" s="30"/>
      <c r="G29" s="32"/>
      <c r="H29" s="33"/>
      <c r="J29" s="42"/>
      <c r="K29" s="43"/>
      <c r="L29" s="44"/>
    </row>
    <row r="30" spans="2:27" ht="15.75" thickBot="1" x14ac:dyDescent="0.3">
      <c r="B30" s="36" t="s">
        <v>47</v>
      </c>
      <c r="C30" s="49"/>
      <c r="D30" s="51"/>
      <c r="E30" s="21" t="e">
        <f>CALCULATIONS!I9</f>
        <v>#N/A</v>
      </c>
      <c r="F30" s="22" t="e">
        <f>CALCULATIONS!I8</f>
        <v>#N/A</v>
      </c>
      <c r="G30" s="23" t="e">
        <f>CALCULATIONS!I13</f>
        <v>#N/A</v>
      </c>
      <c r="H30" s="24" t="e">
        <f>CALCULATIONS!I11</f>
        <v>#N/A</v>
      </c>
      <c r="J30" s="42"/>
      <c r="K30" s="43"/>
      <c r="L30" s="44"/>
      <c r="AA30" s="17" t="b">
        <f>IF($C$20="LD200","LDTOP",IF($C$20="MK9-4 SPEED","MKNINE",IF($C$20="MK9-5 SPEED","MKNINE",IF($C$20="INVENTORY","INVENTORY",IF($C$20="DG300","DG",IF($C$20="MK5","MKFIVE",IF($C$20="MK5-STAFFS","MKFIVE",IF($C$20="FTR","FTR",IF($C$20="FT200","FT",IF($C$20="LG-4 SPEED","LG",IF($C$20="LG-5 SPEED","LG")))))))))))</f>
        <v>0</v>
      </c>
    </row>
    <row r="31" spans="2:27" ht="15.75" thickBot="1" x14ac:dyDescent="0.3">
      <c r="B31" s="36"/>
      <c r="C31" s="35"/>
      <c r="E31" s="29"/>
      <c r="F31" s="30"/>
      <c r="G31" s="32"/>
      <c r="H31" s="33"/>
      <c r="J31" s="42"/>
      <c r="K31" s="43"/>
      <c r="L31" s="44"/>
    </row>
    <row r="32" spans="2:27" ht="15.75" thickBot="1" x14ac:dyDescent="0.3">
      <c r="B32" s="36" t="s">
        <v>48</v>
      </c>
      <c r="C32" s="49"/>
      <c r="D32" s="51"/>
      <c r="E32" s="21" t="e">
        <f>CALCULATIONS!J9</f>
        <v>#N/A</v>
      </c>
      <c r="F32" s="22" t="e">
        <f>CALCULATIONS!K8</f>
        <v>#N/A</v>
      </c>
      <c r="G32" s="23" t="e">
        <f>CALCULATIONS!J13</f>
        <v>#N/A</v>
      </c>
      <c r="H32" s="24" t="e">
        <f>CALCULATIONS!J11</f>
        <v>#N/A</v>
      </c>
      <c r="J32" s="42"/>
      <c r="K32" s="43"/>
      <c r="L32" s="44"/>
      <c r="AA32" s="17" t="b">
        <f>IF($C$20="LD200","NA",IF($C$20="MK9-4 SPEED","NA",IF($C$20="MK9-5 SPEED","MKNINE",IF($C$20="INVENTORY","INVENTORY",IF($C$20="DG300","DG",IF($C$20="MK5","MKFIVE",IF($C$20="MK5-STAFFS","MKFIVE",IF($C$20="FTR","FTR",IF($C$20="FT200","FT",IF($C$20="LG-4 SPEED","NA",IF($C$20="LG-5 SPEED","LG")))))))))))</f>
        <v>0</v>
      </c>
    </row>
    <row r="33" spans="2:27" ht="15.75" thickBot="1" x14ac:dyDescent="0.3">
      <c r="B33" s="36"/>
      <c r="C33" s="35"/>
      <c r="E33" s="29"/>
      <c r="F33" s="30"/>
      <c r="G33" s="32"/>
      <c r="H33" s="33"/>
      <c r="J33" s="42"/>
      <c r="K33" s="43"/>
      <c r="L33" s="44"/>
    </row>
    <row r="34" spans="2:27" ht="15.75" thickBot="1" x14ac:dyDescent="0.3">
      <c r="B34" s="37" t="s">
        <v>49</v>
      </c>
      <c r="C34" s="49"/>
      <c r="D34" s="51"/>
      <c r="E34" s="25" t="e">
        <f>CALCULATIONS!K9</f>
        <v>#N/A</v>
      </c>
      <c r="F34" s="26" t="e">
        <f>CALCULATIONS!K8</f>
        <v>#N/A</v>
      </c>
      <c r="G34" s="27" t="e">
        <f>CALCULATIONS!K13</f>
        <v>#N/A</v>
      </c>
      <c r="H34" s="28" t="e">
        <f>CALCULATIONS!K11</f>
        <v>#N/A</v>
      </c>
      <c r="J34" s="45"/>
      <c r="K34" s="46"/>
      <c r="L34" s="47"/>
      <c r="AA34" s="17" t="b">
        <f>IF($C$20="LD200","NA",IF($C$20="MK9-4 SPEED","NA",IF($C$20="MK9-5 SPEED","NA",IF($C$20="INVENTORY","INVENTORY",IF($C$20="DG300","NA",IF($C$20="MK5","NA",IF($C$20="MK5-STAFFS","NA",IF($C$20="FTR","FTR",IF($C$20="FT200","NA",IF($C$20="LG-4 SPEED","NA",IF($C$20="LG-5 SPEED","NA")))))))))))</f>
        <v>0</v>
      </c>
    </row>
  </sheetData>
  <sheetProtection password="E523" sheet="1" objects="1" scenarios="1" selectLockedCells="1"/>
  <mergeCells count="3">
    <mergeCell ref="B10:C10"/>
    <mergeCell ref="B18:C18"/>
    <mergeCell ref="J23:L23"/>
  </mergeCells>
  <dataValidations count="1">
    <dataValidation type="list" allowBlank="1" showInputMessage="1" showErrorMessage="1" sqref="C22 C24 C26 C28 C30 C34 C32">
      <formula1>INDIRECT(AA22)</formula1>
    </dataValidation>
  </dataValidations>
  <pageMargins left="0.7" right="0.7" top="0.75" bottom="0.75" header="0.3" footer="0.3"/>
  <pageSetup orientation="landscape" horizontalDpi="300" verticalDpi="300" r:id="rId1"/>
  <headerFooter>
    <oddHeader>&amp;CWILLIAMS RACING DEVELOPMENTS RATIO CALCULATOR ©2019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'RATIO LISTS'!$A$1:$K$1</xm:f>
          </x14:formula1>
          <xm:sqref>C20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22"/>
  <sheetViews>
    <sheetView zoomScaleNormal="100" workbookViewId="0">
      <selection activeCell="S30" sqref="S30"/>
    </sheetView>
  </sheetViews>
  <sheetFormatPr defaultRowHeight="15" x14ac:dyDescent="0.25"/>
  <cols>
    <col min="1" max="1" width="9.140625" style="2"/>
    <col min="2" max="2" width="12.7109375" style="2" customWidth="1"/>
    <col min="3" max="3" width="12.42578125" style="2" customWidth="1"/>
    <col min="4" max="4" width="12" style="2" bestFit="1" customWidth="1"/>
    <col min="5" max="5" width="14.7109375" style="2" bestFit="1" customWidth="1"/>
    <col min="6" max="6" width="9.140625" style="2"/>
    <col min="7" max="7" width="10.28515625" style="2" bestFit="1" customWidth="1"/>
    <col min="8" max="8" width="12.85546875" style="2" bestFit="1" customWidth="1"/>
    <col min="9" max="9" width="10.7109375" style="2" bestFit="1" customWidth="1"/>
    <col min="10" max="10" width="14.85546875" style="2" bestFit="1" customWidth="1"/>
    <col min="11" max="11" width="7.42578125" style="2" bestFit="1" customWidth="1"/>
    <col min="12" max="12" width="12.140625" style="2" bestFit="1" customWidth="1"/>
    <col min="13" max="13" width="9.5703125" style="2" bestFit="1" customWidth="1"/>
    <col min="14" max="14" width="12.140625" style="2" bestFit="1" customWidth="1"/>
    <col min="15" max="15" width="6.85546875" style="2" bestFit="1" customWidth="1"/>
    <col min="16" max="16" width="9.140625" style="2"/>
    <col min="17" max="18" width="11" style="2" bestFit="1" customWidth="1"/>
    <col min="19" max="20" width="9.140625" style="2"/>
    <col min="21" max="21" width="9" style="2" bestFit="1" customWidth="1"/>
    <col min="22" max="22" width="11.5703125" style="2" bestFit="1" customWidth="1"/>
    <col min="23" max="16384" width="9.140625" style="2"/>
  </cols>
  <sheetData>
    <row r="1" spans="1:32" x14ac:dyDescent="0.25">
      <c r="A1" s="2" t="s">
        <v>313</v>
      </c>
      <c r="B1" s="1" t="s">
        <v>35</v>
      </c>
      <c r="C1" s="2" t="s">
        <v>36</v>
      </c>
      <c r="D1" s="2" t="s">
        <v>37</v>
      </c>
      <c r="E1" s="2" t="s">
        <v>40</v>
      </c>
      <c r="F1" s="2" t="s">
        <v>39</v>
      </c>
      <c r="G1" s="2" t="s">
        <v>41</v>
      </c>
      <c r="H1" s="2" t="s">
        <v>42</v>
      </c>
      <c r="I1" s="2" t="s">
        <v>57</v>
      </c>
      <c r="J1" s="2" t="s">
        <v>58</v>
      </c>
      <c r="K1" s="2" t="s">
        <v>151</v>
      </c>
    </row>
    <row r="2" spans="1:32" x14ac:dyDescent="0.25">
      <c r="B2" s="2" t="s">
        <v>174</v>
      </c>
    </row>
    <row r="3" spans="1:32" x14ac:dyDescent="0.25">
      <c r="A3" s="2" t="s">
        <v>38</v>
      </c>
      <c r="B3" s="2" t="s">
        <v>65</v>
      </c>
      <c r="C3" s="2" t="s">
        <v>50</v>
      </c>
      <c r="D3" s="2" t="s">
        <v>51</v>
      </c>
      <c r="E3" s="2" t="s">
        <v>52</v>
      </c>
      <c r="F3" s="2" t="s">
        <v>40</v>
      </c>
      <c r="G3" s="2" t="s">
        <v>53</v>
      </c>
      <c r="H3" s="2" t="s">
        <v>54</v>
      </c>
      <c r="I3" s="2" t="s">
        <v>64</v>
      </c>
      <c r="J3" s="2" t="s">
        <v>61</v>
      </c>
      <c r="K3" s="2" t="s">
        <v>63</v>
      </c>
      <c r="L3" s="2" t="s">
        <v>41</v>
      </c>
      <c r="M3" s="2" t="s">
        <v>55</v>
      </c>
      <c r="N3" s="2" t="s">
        <v>56</v>
      </c>
      <c r="O3" s="2" t="s">
        <v>62</v>
      </c>
      <c r="P3" s="2" t="s">
        <v>42</v>
      </c>
      <c r="Q3" s="2" t="s">
        <v>59</v>
      </c>
      <c r="R3" s="2" t="s">
        <v>60</v>
      </c>
      <c r="S3" s="2" t="s">
        <v>95</v>
      </c>
      <c r="T3" s="2" t="s">
        <v>151</v>
      </c>
      <c r="U3" s="2" t="s">
        <v>152</v>
      </c>
      <c r="V3" s="2" t="s">
        <v>153</v>
      </c>
      <c r="W3" s="2" t="s">
        <v>154</v>
      </c>
      <c r="X3" s="2" t="s">
        <v>171</v>
      </c>
      <c r="Y3" s="2" t="s">
        <v>172</v>
      </c>
      <c r="Z3" s="2" t="s">
        <v>173</v>
      </c>
      <c r="AA3" s="2" t="s">
        <v>208</v>
      </c>
      <c r="AB3" s="2" t="s">
        <v>314</v>
      </c>
    </row>
    <row r="4" spans="1:32" x14ac:dyDescent="0.25">
      <c r="A4" s="3" t="s">
        <v>32</v>
      </c>
      <c r="B4" s="7" t="s">
        <v>66</v>
      </c>
      <c r="C4" s="10" t="s">
        <v>0</v>
      </c>
      <c r="D4" s="7" t="s">
        <v>93</v>
      </c>
      <c r="E4" s="7" t="s">
        <v>0</v>
      </c>
      <c r="F4" s="3" t="s">
        <v>4</v>
      </c>
      <c r="G4" s="7" t="s">
        <v>107</v>
      </c>
      <c r="H4" s="7" t="s">
        <v>1</v>
      </c>
      <c r="I4" s="3" t="s">
        <v>160</v>
      </c>
      <c r="J4" s="3" t="s">
        <v>110</v>
      </c>
      <c r="K4" s="7" t="s">
        <v>66</v>
      </c>
      <c r="L4" s="3" t="s">
        <v>4</v>
      </c>
      <c r="M4" s="13" t="s">
        <v>110</v>
      </c>
      <c r="N4" s="3" t="s">
        <v>163</v>
      </c>
      <c r="O4" s="13" t="s">
        <v>66</v>
      </c>
      <c r="P4" s="3" t="s">
        <v>134</v>
      </c>
      <c r="Q4" s="7" t="s">
        <v>127</v>
      </c>
      <c r="R4" s="3" t="s">
        <v>131</v>
      </c>
      <c r="S4" s="7" t="s">
        <v>160</v>
      </c>
      <c r="T4" s="3" t="s">
        <v>134</v>
      </c>
      <c r="U4" s="7" t="s">
        <v>156</v>
      </c>
      <c r="V4" s="3" t="s">
        <v>158</v>
      </c>
      <c r="W4" s="3" t="s">
        <v>69</v>
      </c>
      <c r="X4" s="3" t="s">
        <v>185</v>
      </c>
      <c r="Y4" s="15" t="s">
        <v>185</v>
      </c>
      <c r="Z4" s="3" t="s">
        <v>186</v>
      </c>
      <c r="AA4" s="15" t="s">
        <v>209</v>
      </c>
      <c r="AB4" s="3" t="s">
        <v>160</v>
      </c>
      <c r="AC4" s="6"/>
      <c r="AD4" s="6"/>
      <c r="AE4" s="6"/>
      <c r="AF4" s="6"/>
    </row>
    <row r="5" spans="1:32" x14ac:dyDescent="0.25">
      <c r="A5" s="4" t="s">
        <v>33</v>
      </c>
      <c r="B5" s="8" t="s">
        <v>67</v>
      </c>
      <c r="C5" s="11" t="s">
        <v>33</v>
      </c>
      <c r="D5" s="8" t="s">
        <v>94</v>
      </c>
      <c r="E5" s="8" t="s">
        <v>33</v>
      </c>
      <c r="F5" s="4" t="s">
        <v>113</v>
      </c>
      <c r="G5" s="8" t="s">
        <v>108</v>
      </c>
      <c r="H5" s="8" t="s">
        <v>2</v>
      </c>
      <c r="I5" s="4" t="s">
        <v>69</v>
      </c>
      <c r="J5" s="4" t="s">
        <v>109</v>
      </c>
      <c r="K5" s="8" t="s">
        <v>67</v>
      </c>
      <c r="L5" s="4" t="s">
        <v>159</v>
      </c>
      <c r="M5" s="12" t="s">
        <v>109</v>
      </c>
      <c r="N5" s="4" t="s">
        <v>164</v>
      </c>
      <c r="O5" s="12" t="s">
        <v>70</v>
      </c>
      <c r="P5" s="4" t="s">
        <v>135</v>
      </c>
      <c r="Q5" s="8" t="s">
        <v>93</v>
      </c>
      <c r="R5" s="4" t="s">
        <v>130</v>
      </c>
      <c r="S5" s="8" t="s">
        <v>69</v>
      </c>
      <c r="T5" s="4" t="s">
        <v>4</v>
      </c>
      <c r="U5" s="8" t="s">
        <v>107</v>
      </c>
      <c r="V5" s="4" t="s">
        <v>132</v>
      </c>
      <c r="W5" s="4" t="s">
        <v>66</v>
      </c>
      <c r="X5" s="5" t="s">
        <v>186</v>
      </c>
      <c r="Y5" s="6"/>
      <c r="Z5" s="4" t="s">
        <v>187</v>
      </c>
      <c r="AA5" s="6"/>
      <c r="AB5" s="4" t="s">
        <v>69</v>
      </c>
      <c r="AC5" s="6"/>
      <c r="AD5" s="6"/>
      <c r="AE5" s="6"/>
      <c r="AF5" s="6"/>
    </row>
    <row r="6" spans="1:32" x14ac:dyDescent="0.25">
      <c r="A6" s="4" t="s">
        <v>34</v>
      </c>
      <c r="B6" s="9" t="s">
        <v>68</v>
      </c>
      <c r="C6" s="11" t="s">
        <v>34</v>
      </c>
      <c r="D6" s="8" t="s">
        <v>0</v>
      </c>
      <c r="E6" s="8" t="s">
        <v>34</v>
      </c>
      <c r="F6" s="4" t="s">
        <v>114</v>
      </c>
      <c r="G6" s="8" t="s">
        <v>109</v>
      </c>
      <c r="H6" s="8" t="s">
        <v>111</v>
      </c>
      <c r="I6" s="4" t="s">
        <v>66</v>
      </c>
      <c r="J6" s="5" t="s">
        <v>162</v>
      </c>
      <c r="K6" s="9" t="s">
        <v>70</v>
      </c>
      <c r="L6" s="4" t="s">
        <v>6</v>
      </c>
      <c r="M6" s="12" t="s">
        <v>108</v>
      </c>
      <c r="N6" s="4" t="s">
        <v>165</v>
      </c>
      <c r="O6" s="14" t="s">
        <v>71</v>
      </c>
      <c r="P6" s="4" t="s">
        <v>136</v>
      </c>
      <c r="Q6" s="8" t="s">
        <v>128</v>
      </c>
      <c r="R6" s="4" t="s">
        <v>130</v>
      </c>
      <c r="S6" s="8" t="s">
        <v>66</v>
      </c>
      <c r="T6" s="4" t="s">
        <v>6</v>
      </c>
      <c r="U6" s="8" t="s">
        <v>157</v>
      </c>
      <c r="V6" s="4" t="s">
        <v>134</v>
      </c>
      <c r="W6" s="5" t="s">
        <v>67</v>
      </c>
      <c r="X6" s="6"/>
      <c r="Y6" s="6"/>
      <c r="Z6" s="4" t="s">
        <v>188</v>
      </c>
      <c r="AA6" s="6"/>
      <c r="AB6" s="4" t="s">
        <v>66</v>
      </c>
      <c r="AC6" s="6"/>
      <c r="AD6" s="6"/>
      <c r="AE6" s="6"/>
      <c r="AF6" s="6"/>
    </row>
    <row r="7" spans="1:32" x14ac:dyDescent="0.25">
      <c r="A7" s="4" t="s">
        <v>1</v>
      </c>
      <c r="B7" s="6"/>
      <c r="C7" s="11" t="s">
        <v>1</v>
      </c>
      <c r="D7" s="8" t="s">
        <v>33</v>
      </c>
      <c r="E7" s="8" t="s">
        <v>1</v>
      </c>
      <c r="F7" s="4" t="s">
        <v>76</v>
      </c>
      <c r="G7" s="9" t="s">
        <v>110</v>
      </c>
      <c r="H7" s="8" t="s">
        <v>4</v>
      </c>
      <c r="I7" s="4" t="s">
        <v>67</v>
      </c>
      <c r="J7" s="6"/>
      <c r="K7" s="6"/>
      <c r="L7" s="4" t="s">
        <v>137</v>
      </c>
      <c r="M7" s="12" t="s">
        <v>128</v>
      </c>
      <c r="N7" s="4" t="s">
        <v>133</v>
      </c>
      <c r="O7" s="6"/>
      <c r="P7" s="4" t="s">
        <v>138</v>
      </c>
      <c r="Q7" s="8" t="s">
        <v>129</v>
      </c>
      <c r="R7" s="4" t="s">
        <v>132</v>
      </c>
      <c r="S7" s="8" t="s">
        <v>70</v>
      </c>
      <c r="T7" s="4" t="s">
        <v>8</v>
      </c>
      <c r="U7" s="9" t="s">
        <v>134</v>
      </c>
      <c r="V7" s="4" t="s">
        <v>4</v>
      </c>
      <c r="W7" s="6"/>
      <c r="X7" s="6"/>
      <c r="Y7" s="6"/>
      <c r="Z7" s="4" t="s">
        <v>189</v>
      </c>
      <c r="AA7" s="6"/>
      <c r="AB7" s="4" t="s">
        <v>70</v>
      </c>
      <c r="AC7" s="6"/>
      <c r="AD7" s="6"/>
      <c r="AE7" s="6"/>
      <c r="AF7" s="6"/>
    </row>
    <row r="8" spans="1:32" x14ac:dyDescent="0.25">
      <c r="A8" s="4" t="s">
        <v>2</v>
      </c>
      <c r="B8" s="6"/>
      <c r="C8" s="11" t="s">
        <v>2</v>
      </c>
      <c r="D8" s="9" t="s">
        <v>1</v>
      </c>
      <c r="E8" s="8" t="s">
        <v>2</v>
      </c>
      <c r="F8" s="4" t="s">
        <v>8</v>
      </c>
      <c r="G8" s="6"/>
      <c r="H8" s="8" t="s">
        <v>112</v>
      </c>
      <c r="I8" s="4" t="s">
        <v>68</v>
      </c>
      <c r="J8" s="6"/>
      <c r="K8" s="6"/>
      <c r="L8" s="4" t="s">
        <v>114</v>
      </c>
      <c r="M8" s="14" t="s">
        <v>93</v>
      </c>
      <c r="N8" s="4" t="s">
        <v>134</v>
      </c>
      <c r="O8" s="6"/>
      <c r="P8" s="4" t="s">
        <v>5</v>
      </c>
      <c r="Q8" s="9" t="s">
        <v>130</v>
      </c>
      <c r="R8" s="4" t="s">
        <v>133</v>
      </c>
      <c r="S8" s="8" t="s">
        <v>67</v>
      </c>
      <c r="T8" s="4" t="s">
        <v>140</v>
      </c>
      <c r="U8" s="6"/>
      <c r="V8" s="4" t="s">
        <v>159</v>
      </c>
      <c r="W8" s="6"/>
      <c r="X8" s="6"/>
      <c r="Y8" s="6"/>
      <c r="Z8" s="4" t="s">
        <v>190</v>
      </c>
      <c r="AA8" s="6"/>
      <c r="AB8" s="4" t="s">
        <v>67</v>
      </c>
      <c r="AC8" s="6"/>
      <c r="AD8" s="6"/>
      <c r="AE8" s="6"/>
      <c r="AF8" s="6"/>
    </row>
    <row r="9" spans="1:32" x14ac:dyDescent="0.25">
      <c r="A9" s="4" t="s">
        <v>3</v>
      </c>
      <c r="B9" s="6"/>
      <c r="C9" s="4" t="s">
        <v>3</v>
      </c>
      <c r="D9" s="6"/>
      <c r="E9" s="8" t="s">
        <v>3</v>
      </c>
      <c r="F9" s="4" t="s">
        <v>115</v>
      </c>
      <c r="G9" s="6"/>
      <c r="H9" s="8" t="s">
        <v>113</v>
      </c>
      <c r="I9" s="5" t="s">
        <v>161</v>
      </c>
      <c r="J9" s="6"/>
      <c r="K9" s="6"/>
      <c r="L9" s="4" t="s">
        <v>8</v>
      </c>
      <c r="M9" s="6"/>
      <c r="N9" s="4" t="s">
        <v>135</v>
      </c>
      <c r="O9" s="6"/>
      <c r="P9" s="4" t="s">
        <v>139</v>
      </c>
      <c r="Q9" s="6"/>
      <c r="R9" s="4" t="s">
        <v>134</v>
      </c>
      <c r="S9" s="9" t="s">
        <v>68</v>
      </c>
      <c r="T9" s="4" t="s">
        <v>118</v>
      </c>
      <c r="U9" s="6"/>
      <c r="V9" s="4" t="s">
        <v>6</v>
      </c>
      <c r="W9" s="6"/>
      <c r="X9" s="6"/>
      <c r="Y9" s="6"/>
      <c r="Z9" s="4" t="s">
        <v>191</v>
      </c>
      <c r="AA9" s="6"/>
      <c r="AB9" s="4" t="s">
        <v>209</v>
      </c>
      <c r="AC9" s="6"/>
      <c r="AD9" s="6"/>
      <c r="AE9" s="6"/>
      <c r="AF9" s="6"/>
    </row>
    <row r="10" spans="1:32" x14ac:dyDescent="0.25">
      <c r="A10" s="4" t="s">
        <v>4</v>
      </c>
      <c r="B10" s="6"/>
      <c r="C10" s="4" t="s">
        <v>72</v>
      </c>
      <c r="D10" s="6"/>
      <c r="E10" s="8" t="s">
        <v>72</v>
      </c>
      <c r="F10" s="4" t="s">
        <v>9</v>
      </c>
      <c r="G10" s="6"/>
      <c r="H10" s="4" t="s">
        <v>114</v>
      </c>
      <c r="I10" s="6"/>
      <c r="J10" s="6"/>
      <c r="K10" s="6"/>
      <c r="L10" s="4" t="s">
        <v>115</v>
      </c>
      <c r="M10" s="6"/>
      <c r="N10" s="4" t="s">
        <v>4</v>
      </c>
      <c r="O10" s="6"/>
      <c r="P10" s="4" t="s">
        <v>6</v>
      </c>
      <c r="Q10" s="6"/>
      <c r="R10" s="4" t="s">
        <v>135</v>
      </c>
      <c r="S10" s="6"/>
      <c r="T10" s="4" t="s">
        <v>121</v>
      </c>
      <c r="U10" s="6"/>
      <c r="V10" s="4" t="s">
        <v>8</v>
      </c>
      <c r="W10" s="6"/>
      <c r="X10" s="6"/>
      <c r="Y10" s="6"/>
      <c r="Z10" s="4" t="s">
        <v>192</v>
      </c>
      <c r="AA10" s="6"/>
      <c r="AB10" s="4" t="s">
        <v>71</v>
      </c>
      <c r="AC10" s="6"/>
      <c r="AD10" s="6"/>
      <c r="AE10" s="6"/>
      <c r="AF10" s="6"/>
    </row>
    <row r="11" spans="1:32" x14ac:dyDescent="0.25">
      <c r="A11" s="4" t="s">
        <v>5</v>
      </c>
      <c r="B11" s="6"/>
      <c r="C11" s="4" t="s">
        <v>73</v>
      </c>
      <c r="D11" s="6"/>
      <c r="E11" s="8" t="s">
        <v>73</v>
      </c>
      <c r="F11" s="4" t="s">
        <v>116</v>
      </c>
      <c r="G11" s="6"/>
      <c r="H11" s="4" t="s">
        <v>8</v>
      </c>
      <c r="I11" s="6"/>
      <c r="J11" s="6"/>
      <c r="K11" s="6"/>
      <c r="L11" s="4" t="s">
        <v>9</v>
      </c>
      <c r="M11" s="6"/>
      <c r="N11" s="4" t="s">
        <v>159</v>
      </c>
      <c r="O11" s="6"/>
      <c r="P11" s="4" t="s">
        <v>137</v>
      </c>
      <c r="Q11" s="6"/>
      <c r="R11" s="4" t="s">
        <v>136</v>
      </c>
      <c r="S11" s="6"/>
      <c r="T11" s="4" t="s">
        <v>14</v>
      </c>
      <c r="U11" s="6"/>
      <c r="V11" s="4" t="s">
        <v>140</v>
      </c>
      <c r="W11" s="6"/>
      <c r="X11" s="6"/>
      <c r="Y11" s="6"/>
      <c r="Z11" s="4" t="s">
        <v>193</v>
      </c>
      <c r="AA11" s="6"/>
      <c r="AB11" s="4" t="s">
        <v>68</v>
      </c>
      <c r="AC11" s="6"/>
      <c r="AD11" s="6"/>
      <c r="AE11" s="6"/>
      <c r="AF11" s="6"/>
    </row>
    <row r="12" spans="1:32" x14ac:dyDescent="0.25">
      <c r="A12" s="4" t="s">
        <v>6</v>
      </c>
      <c r="B12" s="6"/>
      <c r="C12" s="4" t="s">
        <v>74</v>
      </c>
      <c r="D12" s="6"/>
      <c r="E12" s="8" t="s">
        <v>74</v>
      </c>
      <c r="F12" s="4" t="s">
        <v>117</v>
      </c>
      <c r="G12" s="6"/>
      <c r="H12" s="4" t="s">
        <v>115</v>
      </c>
      <c r="I12" s="6"/>
      <c r="J12" s="6"/>
      <c r="K12" s="6"/>
      <c r="L12" s="4" t="s">
        <v>166</v>
      </c>
      <c r="M12" s="6"/>
      <c r="N12" s="4" t="s">
        <v>6</v>
      </c>
      <c r="O12" s="6"/>
      <c r="P12" s="4" t="s">
        <v>8</v>
      </c>
      <c r="Q12" s="6"/>
      <c r="R12" s="4" t="s">
        <v>5</v>
      </c>
      <c r="S12" s="6"/>
      <c r="T12" s="4" t="s">
        <v>15</v>
      </c>
      <c r="U12" s="6"/>
      <c r="V12" s="4" t="s">
        <v>118</v>
      </c>
      <c r="W12" s="6"/>
      <c r="X12" s="6"/>
      <c r="Y12" s="6"/>
      <c r="Z12" s="4" t="s">
        <v>194</v>
      </c>
      <c r="AA12" s="6"/>
      <c r="AB12" s="5" t="s">
        <v>161</v>
      </c>
      <c r="AC12" s="6"/>
      <c r="AD12" s="6"/>
      <c r="AE12" s="6"/>
      <c r="AF12" s="6"/>
    </row>
    <row r="13" spans="1:32" x14ac:dyDescent="0.25">
      <c r="A13" s="4" t="s">
        <v>7</v>
      </c>
      <c r="B13" s="6"/>
      <c r="C13" s="4" t="s">
        <v>75</v>
      </c>
      <c r="D13" s="6"/>
      <c r="E13" s="8" t="s">
        <v>75</v>
      </c>
      <c r="F13" s="4" t="s">
        <v>118</v>
      </c>
      <c r="G13" s="6"/>
      <c r="H13" s="4" t="s">
        <v>9</v>
      </c>
      <c r="I13" s="6"/>
      <c r="J13" s="6"/>
      <c r="K13" s="6"/>
      <c r="L13" s="4" t="s">
        <v>116</v>
      </c>
      <c r="M13" s="6"/>
      <c r="N13" s="4" t="s">
        <v>137</v>
      </c>
      <c r="O13" s="6"/>
      <c r="P13" s="4" t="s">
        <v>9</v>
      </c>
      <c r="Q13" s="6"/>
      <c r="R13" s="4" t="s">
        <v>6</v>
      </c>
      <c r="S13" s="6"/>
      <c r="T13" s="4" t="s">
        <v>120</v>
      </c>
      <c r="U13" s="6"/>
      <c r="V13" s="5" t="s">
        <v>121</v>
      </c>
      <c r="W13" s="6"/>
      <c r="X13" s="6"/>
      <c r="Y13" s="6"/>
      <c r="Z13" s="4" t="s">
        <v>195</v>
      </c>
      <c r="AA13" s="6"/>
      <c r="AB13" s="6"/>
      <c r="AC13" s="6"/>
      <c r="AD13" s="6"/>
      <c r="AE13" s="6"/>
      <c r="AF13" s="6"/>
    </row>
    <row r="14" spans="1:32" x14ac:dyDescent="0.25">
      <c r="A14" s="4" t="s">
        <v>8</v>
      </c>
      <c r="B14" s="6"/>
      <c r="C14" s="4" t="s">
        <v>76</v>
      </c>
      <c r="D14" s="6"/>
      <c r="E14" s="8" t="s">
        <v>76</v>
      </c>
      <c r="F14" s="4" t="s">
        <v>119</v>
      </c>
      <c r="G14" s="6"/>
      <c r="H14" s="4" t="s">
        <v>116</v>
      </c>
      <c r="I14" s="6"/>
      <c r="J14" s="6"/>
      <c r="K14" s="6"/>
      <c r="L14" s="4" t="s">
        <v>117</v>
      </c>
      <c r="M14" s="6"/>
      <c r="N14" s="4" t="s">
        <v>114</v>
      </c>
      <c r="O14" s="6"/>
      <c r="P14" s="4" t="s">
        <v>140</v>
      </c>
      <c r="Q14" s="6"/>
      <c r="R14" s="4" t="s">
        <v>137</v>
      </c>
      <c r="S14" s="6"/>
      <c r="T14" s="4" t="s">
        <v>18</v>
      </c>
      <c r="U14" s="6"/>
      <c r="V14" s="6"/>
      <c r="W14" s="6"/>
      <c r="X14" s="6"/>
      <c r="Y14" s="6"/>
      <c r="Z14" s="4" t="s">
        <v>196</v>
      </c>
      <c r="AA14" s="6"/>
      <c r="AB14" s="6"/>
      <c r="AC14" s="6"/>
      <c r="AD14" s="6"/>
      <c r="AE14" s="6"/>
      <c r="AF14" s="6"/>
    </row>
    <row r="15" spans="1:32" x14ac:dyDescent="0.25">
      <c r="A15" s="4" t="s">
        <v>9</v>
      </c>
      <c r="B15" s="6"/>
      <c r="C15" s="4" t="s">
        <v>77</v>
      </c>
      <c r="D15" s="6"/>
      <c r="E15" s="9" t="s">
        <v>78</v>
      </c>
      <c r="F15" s="4" t="s">
        <v>121</v>
      </c>
      <c r="G15" s="6"/>
      <c r="H15" s="4" t="s">
        <v>79</v>
      </c>
      <c r="I15" s="6"/>
      <c r="J15" s="6"/>
      <c r="K15" s="6"/>
      <c r="L15" s="4" t="s">
        <v>118</v>
      </c>
      <c r="M15" s="6"/>
      <c r="N15" s="4" t="s">
        <v>8</v>
      </c>
      <c r="O15" s="6"/>
      <c r="P15" s="4" t="s">
        <v>11</v>
      </c>
      <c r="Q15" s="6"/>
      <c r="R15" s="4" t="s">
        <v>8</v>
      </c>
      <c r="S15" s="6"/>
      <c r="T15" s="4" t="s">
        <v>20</v>
      </c>
      <c r="U15" s="6"/>
      <c r="V15" s="6"/>
      <c r="W15" s="6"/>
      <c r="X15" s="6"/>
      <c r="Y15" s="6"/>
      <c r="Z15" s="4" t="s">
        <v>197</v>
      </c>
      <c r="AA15" s="6"/>
      <c r="AB15" s="6"/>
      <c r="AC15" s="6"/>
      <c r="AD15" s="6"/>
      <c r="AE15" s="6"/>
      <c r="AF15" s="6"/>
    </row>
    <row r="16" spans="1:32" x14ac:dyDescent="0.25">
      <c r="A16" s="4" t="s">
        <v>10</v>
      </c>
      <c r="B16" s="6"/>
      <c r="C16" s="4" t="s">
        <v>78</v>
      </c>
      <c r="D16" s="6"/>
      <c r="E16" s="6"/>
      <c r="F16" s="4" t="s">
        <v>13</v>
      </c>
      <c r="G16" s="6"/>
      <c r="H16" s="4" t="s">
        <v>117</v>
      </c>
      <c r="I16" s="6"/>
      <c r="J16" s="6"/>
      <c r="K16" s="6"/>
      <c r="L16" s="4" t="s">
        <v>119</v>
      </c>
      <c r="M16" s="6"/>
      <c r="N16" s="4" t="s">
        <v>9</v>
      </c>
      <c r="O16" s="6"/>
      <c r="P16" s="4" t="s">
        <v>118</v>
      </c>
      <c r="Q16" s="6"/>
      <c r="R16" s="5" t="s">
        <v>9</v>
      </c>
      <c r="S16" s="6"/>
      <c r="T16" s="4" t="s">
        <v>22</v>
      </c>
      <c r="U16" s="6"/>
      <c r="V16" s="6"/>
      <c r="W16" s="6"/>
      <c r="X16" s="6"/>
      <c r="Y16" s="6"/>
      <c r="Z16" s="4" t="s">
        <v>198</v>
      </c>
      <c r="AA16" s="6"/>
      <c r="AB16" s="6"/>
      <c r="AC16" s="6"/>
      <c r="AD16" s="6"/>
      <c r="AE16" s="6"/>
      <c r="AF16" s="6"/>
    </row>
    <row r="17" spans="1:32" x14ac:dyDescent="0.25">
      <c r="A17" s="4" t="s">
        <v>11</v>
      </c>
      <c r="B17" s="6"/>
      <c r="C17" s="4" t="s">
        <v>79</v>
      </c>
      <c r="D17" s="6"/>
      <c r="E17" s="6"/>
      <c r="F17" s="4" t="s">
        <v>14</v>
      </c>
      <c r="G17" s="6"/>
      <c r="H17" s="4" t="s">
        <v>118</v>
      </c>
      <c r="I17" s="6"/>
      <c r="J17" s="6"/>
      <c r="K17" s="6"/>
      <c r="L17" s="4" t="s">
        <v>121</v>
      </c>
      <c r="M17" s="6"/>
      <c r="N17" s="4" t="s">
        <v>166</v>
      </c>
      <c r="O17" s="6"/>
      <c r="P17" s="4" t="s">
        <v>12</v>
      </c>
      <c r="Q17" s="6"/>
      <c r="R17" s="6"/>
      <c r="S17" s="6"/>
      <c r="T17" s="4" t="s">
        <v>88</v>
      </c>
      <c r="U17" s="6"/>
      <c r="V17" s="6"/>
      <c r="W17" s="6"/>
      <c r="X17" s="6"/>
      <c r="Y17" s="6"/>
      <c r="Z17" s="4" t="s">
        <v>199</v>
      </c>
      <c r="AA17" s="6"/>
      <c r="AB17" s="6"/>
      <c r="AC17" s="6"/>
      <c r="AD17" s="6"/>
      <c r="AE17" s="6"/>
      <c r="AF17" s="6"/>
    </row>
    <row r="18" spans="1:32" x14ac:dyDescent="0.25">
      <c r="A18" s="4" t="s">
        <v>12</v>
      </c>
      <c r="B18" s="6"/>
      <c r="C18" s="4" t="s">
        <v>80</v>
      </c>
      <c r="D18" s="6"/>
      <c r="E18" s="6"/>
      <c r="F18" s="4" t="s">
        <v>122</v>
      </c>
      <c r="G18" s="6"/>
      <c r="H18" s="4" t="s">
        <v>119</v>
      </c>
      <c r="I18" s="6"/>
      <c r="J18" s="6"/>
      <c r="K18" s="6"/>
      <c r="L18" s="4" t="s">
        <v>13</v>
      </c>
      <c r="M18" s="6"/>
      <c r="N18" s="4" t="s">
        <v>116</v>
      </c>
      <c r="O18" s="6"/>
      <c r="P18" s="4" t="s">
        <v>141</v>
      </c>
      <c r="Q18" s="6"/>
      <c r="R18" s="6"/>
      <c r="S18" s="6"/>
      <c r="T18" s="4" t="s">
        <v>155</v>
      </c>
      <c r="U18" s="6"/>
      <c r="V18" s="6"/>
      <c r="W18" s="6"/>
      <c r="X18" s="6"/>
      <c r="Y18" s="6"/>
      <c r="Z18" s="4" t="s">
        <v>200</v>
      </c>
      <c r="AA18" s="6"/>
      <c r="AB18" s="6"/>
      <c r="AC18" s="6"/>
      <c r="AD18" s="6"/>
      <c r="AE18" s="6"/>
      <c r="AF18" s="6"/>
    </row>
    <row r="19" spans="1:32" x14ac:dyDescent="0.25">
      <c r="A19" s="5" t="s">
        <v>104</v>
      </c>
      <c r="B19" s="6"/>
      <c r="C19" s="4" t="s">
        <v>81</v>
      </c>
      <c r="D19" s="6"/>
      <c r="E19" s="6"/>
      <c r="F19" s="4" t="s">
        <v>15</v>
      </c>
      <c r="G19" s="6"/>
      <c r="H19" s="5" t="s">
        <v>120</v>
      </c>
      <c r="I19" s="6"/>
      <c r="J19" s="6"/>
      <c r="K19" s="6"/>
      <c r="L19" s="4" t="s">
        <v>14</v>
      </c>
      <c r="M19" s="6"/>
      <c r="N19" s="5" t="s">
        <v>117</v>
      </c>
      <c r="O19" s="6"/>
      <c r="P19" s="4" t="s">
        <v>81</v>
      </c>
      <c r="Q19" s="6"/>
      <c r="R19" s="6"/>
      <c r="S19" s="6"/>
      <c r="T19" s="4" t="s">
        <v>27</v>
      </c>
      <c r="U19" s="6"/>
      <c r="V19" s="6"/>
      <c r="W19" s="6"/>
      <c r="X19" s="6"/>
      <c r="Y19" s="6"/>
      <c r="Z19" s="4" t="s">
        <v>201</v>
      </c>
      <c r="AA19" s="6"/>
      <c r="AB19" s="6"/>
      <c r="AC19" s="6"/>
      <c r="AD19" s="6"/>
      <c r="AE19" s="6"/>
      <c r="AF19" s="6"/>
    </row>
    <row r="20" spans="1:32" x14ac:dyDescent="0.25">
      <c r="A20" s="4" t="s">
        <v>1</v>
      </c>
      <c r="B20" s="6"/>
      <c r="C20" s="4" t="s">
        <v>82</v>
      </c>
      <c r="D20" s="6"/>
      <c r="E20" s="6"/>
      <c r="F20" s="4" t="s">
        <v>16</v>
      </c>
      <c r="G20" s="6"/>
      <c r="H20" s="6"/>
      <c r="I20" s="6"/>
      <c r="J20" s="6"/>
      <c r="K20" s="6"/>
      <c r="L20" s="4" t="s">
        <v>122</v>
      </c>
      <c r="M20" s="6"/>
      <c r="N20" s="6"/>
      <c r="O20" s="6"/>
      <c r="P20" s="4" t="s">
        <v>142</v>
      </c>
      <c r="Q20" s="6"/>
      <c r="R20" s="6"/>
      <c r="S20" s="6"/>
      <c r="T20" s="4" t="s">
        <v>28</v>
      </c>
      <c r="U20" s="6"/>
      <c r="V20" s="6"/>
      <c r="W20" s="6"/>
      <c r="X20" s="6"/>
      <c r="Y20" s="6"/>
      <c r="Z20" s="4" t="s">
        <v>202</v>
      </c>
      <c r="AA20" s="6"/>
      <c r="AB20" s="6"/>
      <c r="AC20" s="6"/>
      <c r="AD20" s="6"/>
      <c r="AE20" s="6"/>
      <c r="AF20" s="6"/>
    </row>
    <row r="21" spans="1:32" x14ac:dyDescent="0.25">
      <c r="A21" s="4" t="s">
        <v>2</v>
      </c>
      <c r="B21" s="6"/>
      <c r="C21" s="4" t="s">
        <v>83</v>
      </c>
      <c r="D21" s="6"/>
      <c r="E21" s="6"/>
      <c r="F21" s="4" t="s">
        <v>120</v>
      </c>
      <c r="G21" s="6"/>
      <c r="H21" s="6"/>
      <c r="I21" s="6"/>
      <c r="J21" s="6"/>
      <c r="K21" s="6"/>
      <c r="L21" s="4" t="s">
        <v>15</v>
      </c>
      <c r="M21" s="6"/>
      <c r="N21" s="6"/>
      <c r="O21" s="6"/>
      <c r="P21" s="4" t="s">
        <v>143</v>
      </c>
      <c r="Q21" s="6"/>
      <c r="R21" s="6"/>
      <c r="S21" s="6"/>
      <c r="T21" s="4" t="s">
        <v>29</v>
      </c>
      <c r="U21" s="6"/>
      <c r="V21" s="6"/>
      <c r="W21" s="6"/>
      <c r="X21" s="6"/>
      <c r="Y21" s="6"/>
      <c r="Z21" s="4" t="s">
        <v>203</v>
      </c>
      <c r="AA21" s="6"/>
      <c r="AB21" s="6"/>
      <c r="AC21" s="6"/>
      <c r="AD21" s="6"/>
      <c r="AE21" s="6"/>
      <c r="AF21" s="6"/>
    </row>
    <row r="22" spans="1:32" x14ac:dyDescent="0.25">
      <c r="A22" s="4" t="s">
        <v>3</v>
      </c>
      <c r="B22" s="6"/>
      <c r="C22" s="4" t="s">
        <v>84</v>
      </c>
      <c r="D22" s="6"/>
      <c r="E22" s="6"/>
      <c r="F22" s="4" t="s">
        <v>123</v>
      </c>
      <c r="G22" s="6"/>
      <c r="H22" s="6"/>
      <c r="I22" s="6"/>
      <c r="J22" s="6"/>
      <c r="K22" s="6"/>
      <c r="L22" s="4" t="s">
        <v>16</v>
      </c>
      <c r="M22" s="6"/>
      <c r="N22" s="6"/>
      <c r="O22" s="6"/>
      <c r="P22" s="4" t="s">
        <v>15</v>
      </c>
      <c r="Q22" s="6"/>
      <c r="R22" s="6"/>
      <c r="S22" s="6"/>
      <c r="T22" s="4" t="s">
        <v>30</v>
      </c>
      <c r="U22" s="6"/>
      <c r="V22" s="6"/>
      <c r="W22" s="6"/>
      <c r="X22" s="6"/>
      <c r="Y22" s="6"/>
      <c r="Z22" s="4" t="s">
        <v>204</v>
      </c>
      <c r="AA22" s="6"/>
      <c r="AB22" s="6"/>
      <c r="AC22" s="6"/>
      <c r="AD22" s="6"/>
      <c r="AE22" s="6"/>
      <c r="AF22" s="6"/>
    </row>
    <row r="23" spans="1:32" x14ac:dyDescent="0.25">
      <c r="A23" s="4" t="s">
        <v>4</v>
      </c>
      <c r="B23" s="6"/>
      <c r="C23" s="4" t="s">
        <v>86</v>
      </c>
      <c r="D23" s="6"/>
      <c r="E23" s="6"/>
      <c r="F23" s="4" t="s">
        <v>18</v>
      </c>
      <c r="G23" s="6"/>
      <c r="H23" s="6"/>
      <c r="I23" s="6"/>
      <c r="J23" s="6"/>
      <c r="K23" s="6"/>
      <c r="L23" s="4" t="s">
        <v>120</v>
      </c>
      <c r="M23" s="6"/>
      <c r="N23" s="6"/>
      <c r="O23" s="6"/>
      <c r="P23" s="4" t="s">
        <v>144</v>
      </c>
      <c r="Q23" s="6"/>
      <c r="R23" s="6"/>
      <c r="S23" s="6"/>
      <c r="T23" s="4" t="s">
        <v>92</v>
      </c>
      <c r="U23" s="6"/>
      <c r="V23" s="6"/>
      <c r="W23" s="6"/>
      <c r="X23" s="6"/>
      <c r="Y23" s="6"/>
      <c r="Z23" s="4" t="s">
        <v>205</v>
      </c>
      <c r="AA23" s="6"/>
      <c r="AB23" s="6"/>
      <c r="AC23" s="6"/>
      <c r="AD23" s="6"/>
      <c r="AE23" s="6"/>
      <c r="AF23" s="6"/>
    </row>
    <row r="24" spans="1:32" x14ac:dyDescent="0.25">
      <c r="A24" s="4" t="s">
        <v>5</v>
      </c>
      <c r="B24" s="6"/>
      <c r="C24" s="4" t="s">
        <v>87</v>
      </c>
      <c r="D24" s="6"/>
      <c r="E24" s="6"/>
      <c r="F24" s="4" t="s">
        <v>19</v>
      </c>
      <c r="G24" s="6"/>
      <c r="H24" s="6"/>
      <c r="I24" s="6"/>
      <c r="J24" s="6"/>
      <c r="K24" s="6"/>
      <c r="L24" s="4" t="s">
        <v>167</v>
      </c>
      <c r="M24" s="6"/>
      <c r="N24" s="6"/>
      <c r="O24" s="6"/>
      <c r="P24" s="4" t="s">
        <v>145</v>
      </c>
      <c r="Q24" s="6"/>
      <c r="R24" s="6"/>
      <c r="S24" s="6"/>
      <c r="T24" s="5" t="s">
        <v>31</v>
      </c>
      <c r="U24" s="6"/>
      <c r="V24" s="6"/>
      <c r="W24" s="6"/>
      <c r="X24" s="6"/>
      <c r="Y24" s="6"/>
      <c r="Z24" s="4" t="s">
        <v>206</v>
      </c>
      <c r="AA24" s="6"/>
      <c r="AB24" s="6"/>
      <c r="AC24" s="6"/>
      <c r="AD24" s="6"/>
      <c r="AE24" s="6"/>
      <c r="AF24" s="6"/>
    </row>
    <row r="25" spans="1:32" x14ac:dyDescent="0.25">
      <c r="A25" s="4" t="s">
        <v>6</v>
      </c>
      <c r="B25" s="6"/>
      <c r="C25" s="4" t="s">
        <v>88</v>
      </c>
      <c r="D25" s="6"/>
      <c r="E25" s="6"/>
      <c r="F25" s="4" t="s">
        <v>85</v>
      </c>
      <c r="G25" s="6"/>
      <c r="H25" s="6"/>
      <c r="I25" s="6"/>
      <c r="J25" s="6"/>
      <c r="K25" s="6"/>
      <c r="L25" s="4" t="s">
        <v>123</v>
      </c>
      <c r="M25" s="6"/>
      <c r="N25" s="6"/>
      <c r="O25" s="6"/>
      <c r="P25" s="4" t="s">
        <v>146</v>
      </c>
      <c r="Q25" s="6"/>
      <c r="R25" s="6"/>
      <c r="S25" s="6"/>
      <c r="T25" s="6"/>
      <c r="U25" s="6"/>
      <c r="V25" s="6"/>
      <c r="W25" s="6"/>
      <c r="X25" s="6"/>
      <c r="Y25" s="6"/>
      <c r="Z25" s="5" t="s">
        <v>207</v>
      </c>
      <c r="AA25" s="6"/>
      <c r="AB25" s="6"/>
      <c r="AC25" s="6"/>
      <c r="AD25" s="6"/>
      <c r="AE25" s="6"/>
      <c r="AF25" s="6"/>
    </row>
    <row r="26" spans="1:32" x14ac:dyDescent="0.25">
      <c r="A26" s="4" t="s">
        <v>7</v>
      </c>
      <c r="B26" s="6"/>
      <c r="C26" s="4" t="s">
        <v>24</v>
      </c>
      <c r="D26" s="6"/>
      <c r="E26" s="6"/>
      <c r="F26" s="4" t="s">
        <v>20</v>
      </c>
      <c r="G26" s="6"/>
      <c r="H26" s="6"/>
      <c r="I26" s="6"/>
      <c r="J26" s="6"/>
      <c r="K26" s="6"/>
      <c r="L26" s="4" t="s">
        <v>18</v>
      </c>
      <c r="M26" s="6"/>
      <c r="N26" s="6"/>
      <c r="O26" s="6"/>
      <c r="P26" s="4" t="s">
        <v>17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</row>
    <row r="27" spans="1:32" x14ac:dyDescent="0.25">
      <c r="A27" s="4" t="s">
        <v>8</v>
      </c>
      <c r="B27" s="6"/>
      <c r="C27" s="4" t="s">
        <v>25</v>
      </c>
      <c r="D27" s="6"/>
      <c r="E27" s="6"/>
      <c r="F27" s="4" t="s">
        <v>21</v>
      </c>
      <c r="G27" s="6"/>
      <c r="H27" s="6"/>
      <c r="I27" s="6"/>
      <c r="J27" s="6"/>
      <c r="K27" s="6"/>
      <c r="L27" s="4" t="s">
        <v>168</v>
      </c>
      <c r="M27" s="6"/>
      <c r="N27" s="6"/>
      <c r="O27" s="6"/>
      <c r="P27" s="4" t="s">
        <v>18</v>
      </c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</row>
    <row r="28" spans="1:32" x14ac:dyDescent="0.25">
      <c r="A28" s="4" t="s">
        <v>9</v>
      </c>
      <c r="B28" s="6"/>
      <c r="C28" s="4" t="s">
        <v>26</v>
      </c>
      <c r="D28" s="6"/>
      <c r="E28" s="6"/>
      <c r="F28" s="4" t="s">
        <v>124</v>
      </c>
      <c r="G28" s="6"/>
      <c r="H28" s="6"/>
      <c r="I28" s="6"/>
      <c r="J28" s="6"/>
      <c r="K28" s="6"/>
      <c r="L28" s="4" t="s">
        <v>169</v>
      </c>
      <c r="M28" s="6"/>
      <c r="N28" s="6"/>
      <c r="O28" s="6"/>
      <c r="P28" s="4" t="s">
        <v>19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1:32" x14ac:dyDescent="0.25">
      <c r="A29" s="4" t="s">
        <v>10</v>
      </c>
      <c r="B29" s="6"/>
      <c r="C29" s="4" t="s">
        <v>27</v>
      </c>
      <c r="D29" s="6"/>
      <c r="E29" s="6"/>
      <c r="F29" s="4" t="s">
        <v>22</v>
      </c>
      <c r="G29" s="6"/>
      <c r="H29" s="6"/>
      <c r="I29" s="6"/>
      <c r="J29" s="6"/>
      <c r="K29" s="6"/>
      <c r="L29" s="4" t="s">
        <v>20</v>
      </c>
      <c r="M29" s="6"/>
      <c r="N29" s="6"/>
      <c r="O29" s="6"/>
      <c r="P29" s="4" t="s">
        <v>20</v>
      </c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</row>
    <row r="30" spans="1:32" x14ac:dyDescent="0.25">
      <c r="A30" s="4" t="s">
        <v>11</v>
      </c>
      <c r="B30" s="6"/>
      <c r="C30" s="4" t="s">
        <v>90</v>
      </c>
      <c r="D30" s="6"/>
      <c r="E30" s="6"/>
      <c r="F30" s="4" t="s">
        <v>23</v>
      </c>
      <c r="G30" s="6"/>
      <c r="H30" s="6"/>
      <c r="I30" s="6"/>
      <c r="J30" s="6"/>
      <c r="K30" s="6"/>
      <c r="L30" s="4" t="s">
        <v>170</v>
      </c>
      <c r="M30" s="6"/>
      <c r="N30" s="6"/>
      <c r="O30" s="6"/>
      <c r="P30" s="4" t="s">
        <v>21</v>
      </c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</row>
    <row r="31" spans="1:32" x14ac:dyDescent="0.25">
      <c r="A31" s="4" t="s">
        <v>12</v>
      </c>
      <c r="B31" s="6"/>
      <c r="C31" s="4" t="s">
        <v>29</v>
      </c>
      <c r="D31" s="6"/>
      <c r="E31" s="6"/>
      <c r="F31" s="4" t="s">
        <v>88</v>
      </c>
      <c r="G31" s="6"/>
      <c r="H31" s="6"/>
      <c r="I31" s="6"/>
      <c r="J31" s="6"/>
      <c r="K31" s="6"/>
      <c r="L31" s="4" t="s">
        <v>21</v>
      </c>
      <c r="M31" s="6"/>
      <c r="N31" s="6"/>
      <c r="O31" s="6"/>
      <c r="P31" s="4" t="s">
        <v>22</v>
      </c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</row>
    <row r="32" spans="1:32" x14ac:dyDescent="0.25">
      <c r="A32" s="4" t="s">
        <v>13</v>
      </c>
      <c r="B32" s="6"/>
      <c r="C32" s="4" t="s">
        <v>91</v>
      </c>
      <c r="D32" s="6"/>
      <c r="E32" s="6"/>
      <c r="F32" s="4" t="s">
        <v>24</v>
      </c>
      <c r="G32" s="6"/>
      <c r="H32" s="6"/>
      <c r="I32" s="6"/>
      <c r="J32" s="6"/>
      <c r="K32" s="6"/>
      <c r="L32" s="4" t="s">
        <v>124</v>
      </c>
      <c r="M32" s="6"/>
      <c r="N32" s="6"/>
      <c r="O32" s="6"/>
      <c r="P32" s="4" t="s">
        <v>23</v>
      </c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x14ac:dyDescent="0.25">
      <c r="A33" s="4" t="s">
        <v>14</v>
      </c>
      <c r="B33" s="6"/>
      <c r="C33" s="4" t="s">
        <v>92</v>
      </c>
      <c r="D33" s="6"/>
      <c r="E33" s="6"/>
      <c r="F33" s="4" t="s">
        <v>105</v>
      </c>
      <c r="G33" s="6"/>
      <c r="H33" s="6"/>
      <c r="I33" s="6"/>
      <c r="J33" s="6"/>
      <c r="K33" s="6"/>
      <c r="L33" s="4" t="s">
        <v>22</v>
      </c>
      <c r="M33" s="6"/>
      <c r="N33" s="6"/>
      <c r="O33" s="6"/>
      <c r="P33" s="4" t="s">
        <v>105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</row>
    <row r="34" spans="1:32" x14ac:dyDescent="0.25">
      <c r="A34" s="4" t="s">
        <v>15</v>
      </c>
      <c r="B34" s="6"/>
      <c r="C34" s="5" t="s">
        <v>31</v>
      </c>
      <c r="D34" s="6"/>
      <c r="E34" s="6"/>
      <c r="F34" s="4" t="s">
        <v>125</v>
      </c>
      <c r="G34" s="6"/>
      <c r="H34" s="6"/>
      <c r="I34" s="6"/>
      <c r="J34" s="6"/>
      <c r="K34" s="6"/>
      <c r="L34" s="4" t="s">
        <v>23</v>
      </c>
      <c r="M34" s="6"/>
      <c r="N34" s="6"/>
      <c r="O34" s="6"/>
      <c r="P34" s="4" t="s">
        <v>125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</row>
    <row r="35" spans="1:32" x14ac:dyDescent="0.25">
      <c r="A35" s="4" t="s">
        <v>16</v>
      </c>
      <c r="B35" s="6"/>
      <c r="C35" s="6"/>
      <c r="D35" s="6"/>
      <c r="E35" s="6"/>
      <c r="F35" s="4" t="s">
        <v>26</v>
      </c>
      <c r="G35" s="6"/>
      <c r="H35" s="6"/>
      <c r="I35" s="6"/>
      <c r="J35" s="6"/>
      <c r="K35" s="6"/>
      <c r="L35" s="4" t="s">
        <v>88</v>
      </c>
      <c r="M35" s="6"/>
      <c r="N35" s="6"/>
      <c r="O35" s="6"/>
      <c r="P35" s="4" t="s">
        <v>147</v>
      </c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36" spans="1:32" x14ac:dyDescent="0.25">
      <c r="A36" s="4" t="s">
        <v>17</v>
      </c>
      <c r="B36" s="6"/>
      <c r="C36" s="6"/>
      <c r="D36" s="6"/>
      <c r="E36" s="6"/>
      <c r="F36" s="4" t="s">
        <v>106</v>
      </c>
      <c r="G36" s="6"/>
      <c r="H36" s="6"/>
      <c r="I36" s="6"/>
      <c r="J36" s="6"/>
      <c r="K36" s="6"/>
      <c r="L36" s="4" t="s">
        <v>105</v>
      </c>
      <c r="M36" s="6"/>
      <c r="N36" s="6"/>
      <c r="O36" s="6"/>
      <c r="P36" s="4" t="s">
        <v>148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</row>
    <row r="37" spans="1:32" x14ac:dyDescent="0.25">
      <c r="A37" s="4" t="s">
        <v>18</v>
      </c>
      <c r="B37" s="6"/>
      <c r="C37" s="6"/>
      <c r="D37" s="6"/>
      <c r="E37" s="6"/>
      <c r="F37" s="4" t="s">
        <v>27</v>
      </c>
      <c r="G37" s="6"/>
      <c r="H37" s="6"/>
      <c r="I37" s="6"/>
      <c r="J37" s="6"/>
      <c r="K37" s="6"/>
      <c r="L37" s="4" t="s">
        <v>25</v>
      </c>
      <c r="M37" s="6"/>
      <c r="N37" s="6"/>
      <c r="O37" s="6"/>
      <c r="P37" s="4" t="s">
        <v>89</v>
      </c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</row>
    <row r="38" spans="1:32" x14ac:dyDescent="0.25">
      <c r="A38" s="4" t="s">
        <v>19</v>
      </c>
      <c r="B38" s="6"/>
      <c r="C38" s="6"/>
      <c r="D38" s="6"/>
      <c r="E38" s="6"/>
      <c r="F38" s="4" t="s">
        <v>126</v>
      </c>
      <c r="G38" s="6"/>
      <c r="H38" s="6"/>
      <c r="I38" s="6"/>
      <c r="J38" s="6"/>
      <c r="K38" s="6"/>
      <c r="L38" s="4" t="s">
        <v>26</v>
      </c>
      <c r="M38" s="6"/>
      <c r="N38" s="6"/>
      <c r="O38" s="6"/>
      <c r="P38" s="4" t="s">
        <v>149</v>
      </c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</row>
    <row r="39" spans="1:32" x14ac:dyDescent="0.25">
      <c r="A39" s="4" t="s">
        <v>20</v>
      </c>
      <c r="B39" s="6"/>
      <c r="C39" s="6"/>
      <c r="D39" s="6"/>
      <c r="E39" s="6"/>
      <c r="F39" s="4" t="s">
        <v>90</v>
      </c>
      <c r="G39" s="6"/>
      <c r="H39" s="6"/>
      <c r="I39" s="6"/>
      <c r="J39" s="6"/>
      <c r="K39" s="6"/>
      <c r="L39" s="4" t="s">
        <v>106</v>
      </c>
      <c r="M39" s="6"/>
      <c r="N39" s="6"/>
      <c r="O39" s="6"/>
      <c r="P39" s="4" t="s">
        <v>28</v>
      </c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 x14ac:dyDescent="0.25">
      <c r="A40" s="4" t="s">
        <v>21</v>
      </c>
      <c r="B40" s="6"/>
      <c r="C40" s="6"/>
      <c r="D40" s="6"/>
      <c r="E40" s="6"/>
      <c r="F40" s="4" t="s">
        <v>29</v>
      </c>
      <c r="G40" s="6"/>
      <c r="H40" s="6"/>
      <c r="I40" s="6"/>
      <c r="J40" s="6"/>
      <c r="K40" s="6"/>
      <c r="L40" s="4" t="s">
        <v>27</v>
      </c>
      <c r="M40" s="6"/>
      <c r="N40" s="6"/>
      <c r="O40" s="6"/>
      <c r="P40" s="4" t="s">
        <v>29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 x14ac:dyDescent="0.25">
      <c r="A41" s="4" t="s">
        <v>22</v>
      </c>
      <c r="B41" s="6"/>
      <c r="C41" s="6"/>
      <c r="D41" s="6"/>
      <c r="E41" s="6"/>
      <c r="F41" s="4" t="s">
        <v>91</v>
      </c>
      <c r="G41" s="6"/>
      <c r="H41" s="6"/>
      <c r="I41" s="6"/>
      <c r="J41" s="6"/>
      <c r="K41" s="6"/>
      <c r="L41" s="4" t="s">
        <v>126</v>
      </c>
      <c r="M41" s="6"/>
      <c r="N41" s="6"/>
      <c r="O41" s="6"/>
      <c r="P41" s="5" t="s">
        <v>30</v>
      </c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</row>
    <row r="42" spans="1:32" x14ac:dyDescent="0.25">
      <c r="A42" s="4" t="s">
        <v>23</v>
      </c>
      <c r="B42" s="6"/>
      <c r="C42" s="6"/>
      <c r="D42" s="6"/>
      <c r="E42" s="6"/>
      <c r="F42" s="4" t="s">
        <v>92</v>
      </c>
      <c r="G42" s="6"/>
      <c r="H42" s="6"/>
      <c r="I42" s="6"/>
      <c r="J42" s="6"/>
      <c r="K42" s="6"/>
      <c r="L42" s="4" t="s">
        <v>90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</row>
    <row r="43" spans="1:32" x14ac:dyDescent="0.25">
      <c r="A43" s="4" t="s">
        <v>105</v>
      </c>
      <c r="B43" s="6"/>
      <c r="C43" s="6"/>
      <c r="D43" s="6"/>
      <c r="E43" s="6"/>
      <c r="F43" s="5" t="s">
        <v>31</v>
      </c>
      <c r="G43" s="6"/>
      <c r="H43" s="6"/>
      <c r="I43" s="6"/>
      <c r="J43" s="6"/>
      <c r="K43" s="6"/>
      <c r="L43" s="4" t="s">
        <v>29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</row>
    <row r="44" spans="1:32" x14ac:dyDescent="0.25">
      <c r="A44" s="4" t="s">
        <v>25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4" t="s">
        <v>30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</row>
    <row r="45" spans="1:32" x14ac:dyDescent="0.25">
      <c r="A45" s="4" t="s">
        <v>106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4" t="s">
        <v>92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</row>
    <row r="46" spans="1:32" x14ac:dyDescent="0.25">
      <c r="A46" s="4" t="s">
        <v>27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5" t="s">
        <v>31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2" x14ac:dyDescent="0.25">
      <c r="A47" s="4" t="s">
        <v>28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2" x14ac:dyDescent="0.25">
      <c r="A48" s="4" t="s">
        <v>29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</row>
    <row r="49" spans="1:32" x14ac:dyDescent="0.25">
      <c r="A49" s="4" t="s">
        <v>30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</row>
    <row r="50" spans="1:32" x14ac:dyDescent="0.25">
      <c r="A50" s="4" t="s">
        <v>92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</row>
    <row r="51" spans="1:32" x14ac:dyDescent="0.25">
      <c r="A51" s="5" t="s">
        <v>31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</row>
    <row r="52" spans="1:3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</row>
    <row r="53" spans="1:3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</row>
    <row r="54" spans="1:32" s="16" customForma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s="16" customFormat="1" x14ac:dyDescent="0.25">
      <c r="A55" s="12"/>
      <c r="B55" s="12"/>
      <c r="C55" s="48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s="16" customFormat="1" x14ac:dyDescent="0.25">
      <c r="A56" s="12"/>
      <c r="B56" s="12"/>
      <c r="C56" s="48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s="16" customFormat="1" x14ac:dyDescent="0.25">
      <c r="A57" s="12"/>
      <c r="B57" s="12"/>
      <c r="C57" s="48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s="16" customFormat="1" x14ac:dyDescent="0.25">
      <c r="A58" s="12"/>
      <c r="B58" s="12"/>
      <c r="C58" s="4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s="16" customFormat="1" x14ac:dyDescent="0.25">
      <c r="A59" s="12"/>
      <c r="B59" s="12"/>
      <c r="C59" s="4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s="16" customForma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s="16" customForma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s="16" customForma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s="16" customForma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s="16" customForma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s="16" customForma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s="16" customForma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s="16" customForma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s="16" customForma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s="16" customForma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s="16" customForma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s="16" customForma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s="16" customForma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s="16" customForma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s="16" customForma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s="16" customForma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s="16" customForma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s="16" customForma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s="16" customForma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s="16" customForma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s="16" customForma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s="16" customForma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s="16" customForma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s="16" customForma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s="16" customForma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s="16" customForma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s="16" customForma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s="16" customForma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s="16" customForma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s="16" customForma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s="16" customForma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s="16" customForma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s="16" customForma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s="16" customForma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s="16" customForma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s="16" customForma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s="16" customForma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:32" s="16" customForma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s="16" customForma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s="16" customForma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s="16" customForma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s="16" customForma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s="16" customForma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s="16" customForma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s="16" customForma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s="16" customForma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s="16" customForma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s="16" customForma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s="16" customForma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s="16" customForma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spans="1:32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spans="1:32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spans="1:32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spans="1:32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spans="1:32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spans="1:32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spans="1:32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spans="1:32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spans="1:32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spans="1:32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 spans="1:32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spans="1:32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spans="1:32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spans="1:32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spans="1:32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spans="1:32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spans="1:32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spans="1:32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spans="1:32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spans="1:32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spans="1:32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spans="1:32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spans="1:32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spans="1:32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spans="1:32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spans="1:32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spans="1:32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spans="1:32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spans="1:32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spans="1:32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spans="1:32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spans="1:32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spans="1:32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spans="1:32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spans="1:32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spans="1:32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spans="1:32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spans="1:32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spans="1:32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spans="1:32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spans="1:32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spans="1:32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spans="1:32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spans="1:32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spans="1:32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spans="1:32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spans="1:32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spans="1:32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spans="1:32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spans="1:32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spans="1:32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spans="1:32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spans="1:32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spans="1:32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spans="1:32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spans="1:32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spans="1:32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spans="1:32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spans="1:32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spans="1:32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spans="1:32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spans="1:32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spans="1:32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spans="1:32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spans="1:32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spans="1:32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spans="1:32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spans="1:32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spans="1:32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spans="1:32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spans="1:32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spans="1:32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spans="1:32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spans="1:32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spans="1:32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spans="1:32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spans="1:32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spans="1:32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spans="1:32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spans="1:32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spans="1:32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spans="1:32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spans="1:32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spans="1:32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spans="1:32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spans="1:32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spans="1:32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spans="1:32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spans="1:32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spans="1:32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spans="1:32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spans="1:32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spans="1:32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spans="1:32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spans="1:32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spans="1:32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spans="1:32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spans="1:32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spans="1:32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spans="1:32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spans="1:32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spans="1:32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spans="1:32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spans="1:32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spans="1:32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spans="1:32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spans="1:32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spans="1:32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spans="1:32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spans="1:32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spans="1:32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spans="1:32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spans="1:32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spans="1:32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spans="1:32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spans="1:32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spans="1:32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spans="1:32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spans="1:32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spans="1:32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spans="1:32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spans="1:32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spans="1:32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spans="1:32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spans="1:32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spans="1:32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spans="1:32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spans="1:32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spans="1:32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spans="1:32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spans="1:32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spans="1:32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spans="1:32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spans="1:32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spans="1:32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spans="1:32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spans="1:32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spans="1:32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spans="1:32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spans="1:32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spans="1:32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spans="1:32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spans="1:32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spans="1:32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spans="1:32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spans="1:32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spans="1:32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spans="1:32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spans="1:32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spans="1:32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spans="1:32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spans="1:32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spans="1:32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spans="1:32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spans="1:32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spans="1:32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spans="1:32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spans="1:32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spans="1:32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spans="1:32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spans="1:32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spans="1:32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spans="1:32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spans="1:32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spans="1:32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spans="1:32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spans="1:32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spans="1:32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spans="1:32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spans="1:32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spans="1:32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spans="1:32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spans="1:32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spans="1:32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spans="1:32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spans="1:32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spans="1:32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spans="1:32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spans="1:32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spans="1:32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spans="1:32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spans="1:32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spans="1:32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spans="1:32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spans="1:32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spans="1:32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spans="1:32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spans="1:32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spans="1:32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spans="1:32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spans="1:32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spans="1:32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spans="1:32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spans="1:32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spans="1:32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spans="1:32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spans="1:32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spans="1:32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spans="1:32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spans="1:32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spans="1:32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spans="1:32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spans="1:32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spans="1:32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spans="1:32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spans="1:32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spans="1:32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spans="1:32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spans="1:32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spans="1:32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spans="1:32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spans="1:32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spans="1:32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spans="1:32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spans="1:32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spans="1:32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spans="1:32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spans="1:32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spans="1:32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spans="1:32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spans="1:32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spans="1:32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spans="1:32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spans="1:32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spans="1:32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spans="1:32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spans="1:32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spans="1:32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spans="1:32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spans="1:32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spans="1:32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spans="1:32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spans="1:32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spans="1:32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spans="1:32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spans="1:32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spans="1:32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spans="1:32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spans="1:32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spans="1:32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spans="1:32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spans="1:32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spans="1:32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spans="1:32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spans="1:32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spans="1:32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spans="1:32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spans="1:32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spans="1:32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spans="1:32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spans="1:32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spans="1:32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spans="1:32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spans="1:32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spans="1:32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spans="1:32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spans="1:32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spans="1:32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spans="1:32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spans="1:32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spans="1:32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spans="1:32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spans="1:32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spans="1:32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spans="1:32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spans="1:32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spans="1:32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spans="1:32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spans="1:32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spans="1:32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spans="1:32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spans="1:32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spans="1:32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spans="1:32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spans="1:32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spans="1:32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spans="1:32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spans="1:32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spans="1:32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spans="1:32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spans="1:32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spans="1:32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spans="1:32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spans="1:32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spans="1:32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spans="1:32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spans="1:32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spans="1:32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spans="1:32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spans="1:32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spans="1:32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spans="1:32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spans="1:32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spans="1:32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spans="1:32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spans="1:32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spans="1:32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spans="1:32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spans="1:32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spans="1:32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spans="1:32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spans="1:32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spans="1:32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spans="1:32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spans="1:32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spans="1:32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spans="1:32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spans="1:32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spans="1:32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spans="1:32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spans="1:32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spans="1:32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spans="1:32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spans="1:32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spans="1:32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spans="1:32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spans="1:32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spans="1:32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spans="1:32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spans="1:32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spans="1:32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spans="1:32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spans="1:32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spans="1:32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spans="1:32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spans="1:32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spans="1:32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spans="1:32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spans="1:32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spans="1:32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spans="1:32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spans="1:32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spans="1:32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spans="1:32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spans="1:32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spans="1:32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spans="1:32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spans="1:32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spans="1:32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spans="1:32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spans="1:32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spans="1:32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spans="1:32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spans="1:32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spans="1:32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spans="1:32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spans="1:32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spans="1:32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spans="1:32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spans="1:32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spans="1:32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spans="1:32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spans="1:32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spans="1:32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spans="1:32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spans="1:32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spans="1:32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spans="1:32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spans="1:32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spans="1:32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spans="1:32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spans="1:32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spans="1:32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spans="1:32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spans="1:32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spans="1:32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spans="1:32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spans="1:32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spans="1:32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spans="1:32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spans="1:32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spans="1:32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spans="1:32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spans="1:32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spans="1:32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spans="1:32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spans="1:32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spans="1:32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spans="1:32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spans="1:32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spans="1:32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spans="1:32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spans="1:32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spans="1:32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spans="1:32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spans="1:32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spans="1:32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spans="1:32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spans="1:32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spans="1:32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spans="1:32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spans="1:32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spans="1:32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spans="1:32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spans="1:32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spans="1:32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spans="1:32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spans="1:32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spans="1:32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spans="1:32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spans="1:32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spans="1:32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spans="1:32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spans="1:32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spans="1:32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spans="1:32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spans="1:32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spans="1:32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spans="1:32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spans="1:32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spans="1:32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spans="1:32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spans="1:32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spans="1:32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spans="1:32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spans="1:32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spans="1:32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spans="1:32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spans="1:32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spans="1:32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spans="1:32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spans="1:32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spans="1:32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spans="1:32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spans="1:32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spans="1:32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spans="1:32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spans="1:32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spans="1:32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spans="1:32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spans="1:32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spans="1:32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spans="1:32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spans="1:32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spans="1:32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spans="1:32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spans="1:32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spans="1:32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spans="1:32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spans="1:32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spans="1:32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spans="1:32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spans="1:32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spans="1:32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spans="1:32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spans="1:32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spans="1:32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spans="1:32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spans="1:32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spans="1:32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spans="1:32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spans="1:32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spans="1:32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spans="1:32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spans="1:32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spans="1:32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spans="1:32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spans="1:32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spans="1:32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spans="1:32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spans="1:32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spans="1:32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spans="1:32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spans="1:32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spans="1:32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spans="1:32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spans="1:32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spans="1:32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spans="1:32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spans="1:32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spans="1:32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spans="1:32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spans="1:32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spans="1:32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spans="1:32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spans="1:32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spans="1:32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spans="1:32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spans="1:32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spans="1:32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spans="1:32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spans="1:32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spans="1:32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spans="1:32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spans="1:32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spans="1:32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spans="1:32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spans="1:32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spans="1:32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spans="1:32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spans="1:32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spans="1:32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spans="1:32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spans="1:32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spans="1:32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spans="1:32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spans="1:32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spans="1:32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spans="1:32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spans="1:32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spans="1:32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spans="1:32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spans="1:32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spans="1:32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spans="1:32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spans="1:32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spans="1:32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spans="1:32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spans="1:32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spans="1:32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spans="1:32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spans="1:32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spans="1:32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spans="1:32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spans="1:32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spans="1:32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spans="1:32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spans="1:32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spans="1:32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spans="1:32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spans="1:32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spans="1:32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spans="1:32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spans="1:32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spans="1:32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spans="1:32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spans="1:32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spans="1:32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spans="1:32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spans="1:32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spans="1:32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spans="1:32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spans="1:32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spans="1:32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spans="1:32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spans="1:32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spans="1:32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spans="1:32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spans="1:32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spans="1:32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spans="1:32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spans="1:32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spans="1:32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spans="1:32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spans="1:32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spans="1:32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spans="1:32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spans="1:32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spans="1:32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spans="1:32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spans="1:32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spans="1:32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spans="1:32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spans="1:32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spans="1:32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spans="1:32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spans="1:32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spans="1:32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spans="1:32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spans="1:32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spans="1:32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spans="1:32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spans="1:32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spans="1:32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spans="1:32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spans="1:32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spans="1:32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spans="1:32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spans="1:32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spans="1:32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spans="1:32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spans="1:32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spans="1:32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spans="1:32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spans="1:32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spans="1:32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spans="1:32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spans="1:32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spans="1:32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spans="1:32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spans="1:32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spans="1:32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spans="1:32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spans="1:32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spans="1:32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spans="1:32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spans="1:32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spans="1:32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spans="1:32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spans="1:32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spans="1:32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spans="1:32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spans="1:32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spans="1:32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spans="1:32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spans="1:32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spans="1:32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spans="1:32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spans="1:32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spans="1:32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spans="1:32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spans="1:32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spans="1:32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spans="1:32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spans="1:32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spans="1:32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spans="1:32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spans="1:32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spans="1:32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spans="1:32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spans="1:32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spans="1:32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spans="1:32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spans="1:32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spans="1:32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spans="1:32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spans="1:32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spans="1:32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spans="1:32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spans="1:32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spans="1:32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spans="1:32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spans="1:32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spans="1:32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spans="1:32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spans="1:32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spans="1:32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spans="1:32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spans="1:32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spans="1:32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spans="1:32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spans="1:32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spans="1:32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spans="1:32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spans="1:32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spans="1:32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spans="1:32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spans="1:32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spans="1:32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spans="1:32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spans="1:32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spans="1:32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spans="1:32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spans="1:32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spans="1:32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spans="1:32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spans="1:32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spans="1:32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spans="1:32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spans="1:32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spans="1:32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spans="1:32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spans="1:32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spans="1:32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spans="1:32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spans="1:32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spans="1:32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spans="1:32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spans="1:32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spans="1:32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spans="1:32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spans="1:32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spans="1:32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spans="1:32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spans="1:32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spans="1:32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spans="1:32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spans="1:32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spans="1:32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spans="1:32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spans="1:32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spans="1:32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spans="1:32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spans="1:32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spans="1:32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spans="1:32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spans="1:32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spans="1:32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spans="1:32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spans="1:32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spans="1:32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spans="1:32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spans="1:32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spans="1:32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spans="1:32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spans="1:32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spans="1:32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spans="1:32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spans="1:32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spans="1:32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spans="1:32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spans="1:32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spans="1:32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spans="1:32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spans="1:32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spans="1:32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spans="1:32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spans="1:32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spans="1:32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spans="1:32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spans="1:32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spans="1:32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spans="1:32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spans="1:32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spans="1:32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spans="1:32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spans="1:32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spans="1:32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spans="1:32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spans="1:32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spans="1:32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spans="1:32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spans="1:32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spans="1:32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spans="1:32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spans="1:32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spans="1:32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spans="1:32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spans="1:32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spans="1:32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spans="1:32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spans="1:32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spans="1:32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spans="1:32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spans="1:32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spans="1:32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spans="1:32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spans="1:32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spans="1:32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spans="1:32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spans="1:32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spans="1:32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spans="1:32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spans="1:32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spans="1:32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spans="1:32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spans="1:32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spans="1:32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spans="1:32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spans="1:32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spans="1:32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spans="1:32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spans="1:32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spans="1:32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spans="1:32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spans="1:32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spans="1:32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spans="1:32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spans="1:32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spans="1:32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spans="1:32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spans="1:32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spans="1:32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spans="1:32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spans="1:32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spans="1:32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spans="1:32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spans="1:32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spans="1:32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spans="1:32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spans="1:32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spans="1:32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spans="1:32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spans="1:32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spans="1:32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spans="1:32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spans="1:32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spans="1:32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spans="1:32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spans="1:32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spans="1:32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spans="1:32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spans="1:32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spans="1:32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spans="1:32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spans="1:32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spans="1:32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spans="1:32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spans="1:32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spans="1:32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spans="1:32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spans="1:32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spans="1:32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spans="1:32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spans="1:32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spans="1:32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spans="1:32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spans="1:32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spans="1:32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spans="1:32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spans="1:32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spans="1:32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spans="1:32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spans="1:32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spans="1:32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spans="1:32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spans="1:32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spans="1:32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spans="1:32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spans="1:32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spans="1:32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spans="1:32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spans="1:32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spans="1:32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spans="1:32" x14ac:dyDescent="0.25">
      <c r="A915" s="6"/>
      <c r="B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spans="1:32" x14ac:dyDescent="0.25">
      <c r="A916" s="6"/>
      <c r="B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spans="1:32" x14ac:dyDescent="0.25">
      <c r="A917" s="6"/>
      <c r="B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spans="1:32" x14ac:dyDescent="0.25">
      <c r="A918" s="6"/>
      <c r="B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spans="1:32" x14ac:dyDescent="0.25">
      <c r="A919" s="6"/>
      <c r="B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spans="1:32" x14ac:dyDescent="0.25">
      <c r="A920" s="6"/>
      <c r="B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spans="1:32" x14ac:dyDescent="0.25">
      <c r="A921" s="6"/>
      <c r="E921" s="6"/>
      <c r="I921" s="6"/>
      <c r="AB921" s="6"/>
    </row>
    <row r="922" spans="1:32" x14ac:dyDescent="0.25">
      <c r="A922" s="6"/>
      <c r="E922" s="6"/>
      <c r="I922" s="6"/>
    </row>
  </sheetData>
  <sheetProtection password="E523" sheet="1" objects="1" scenarios="1" selectLockedCells="1" selectUnlockedCells="1"/>
  <pageMargins left="0.7" right="0.7" top="0.75" bottom="0.75" header="0.3" footer="0.3"/>
  <pageSetup orientation="portrait" horizontalDpi="0" verticalDpi="0" r:id="rId1"/>
  <headerFooter>
    <oddHeader>&amp;CWILLIAMS RACING DEVELOPMENTS RATIO CALCULATOR ©2019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A14" sqref="A14"/>
    </sheetView>
  </sheetViews>
  <sheetFormatPr defaultRowHeight="15" x14ac:dyDescent="0.25"/>
  <cols>
    <col min="1" max="1" width="16.85546875" style="17" bestFit="1" customWidth="1"/>
    <col min="2" max="2" width="12.42578125" style="17" customWidth="1"/>
    <col min="3" max="4" width="9.140625" style="17"/>
    <col min="5" max="5" width="16.7109375" style="17" customWidth="1"/>
    <col min="6" max="16384" width="9.140625" style="17"/>
  </cols>
  <sheetData>
    <row r="1" spans="1:11" x14ac:dyDescent="0.25">
      <c r="A1" s="52" t="s">
        <v>175</v>
      </c>
      <c r="B1" s="53">
        <f>INPUT!C12</f>
        <v>0</v>
      </c>
      <c r="E1" s="17" t="s">
        <v>249</v>
      </c>
      <c r="F1" s="53">
        <v>1</v>
      </c>
      <c r="G1" s="53">
        <v>2</v>
      </c>
      <c r="H1" s="53">
        <v>3</v>
      </c>
      <c r="I1" s="53">
        <v>4</v>
      </c>
      <c r="J1" s="53">
        <v>5</v>
      </c>
      <c r="K1" s="53">
        <v>6</v>
      </c>
    </row>
    <row r="2" spans="1:11" x14ac:dyDescent="0.25">
      <c r="A2" s="52" t="s">
        <v>176</v>
      </c>
      <c r="B2" s="53">
        <f>INPUT!C14</f>
        <v>0</v>
      </c>
      <c r="E2" s="17">
        <v>0</v>
      </c>
      <c r="F2" s="17" t="e">
        <f>E2*$C$7*$C$8</f>
        <v>#N/A</v>
      </c>
      <c r="G2" s="17" t="e">
        <f>E2*$C$7*$C$9</f>
        <v>#N/A</v>
      </c>
      <c r="H2" s="17" t="e">
        <f>E2*$C$7*$C$10</f>
        <v>#N/A</v>
      </c>
      <c r="I2" s="17" t="e">
        <f>E2*$C$7*$C$11</f>
        <v>#N/A</v>
      </c>
      <c r="J2" s="17" t="e">
        <f>E2*$C$7*$C$12</f>
        <v>#N/A</v>
      </c>
      <c r="K2" s="17" t="e">
        <f>E2*$C$7*$C$13</f>
        <v>#N/A</v>
      </c>
    </row>
    <row r="3" spans="1:11" x14ac:dyDescent="0.25">
      <c r="A3" s="52" t="s">
        <v>177</v>
      </c>
      <c r="B3" s="53">
        <f>INPUT!C16</f>
        <v>0</v>
      </c>
      <c r="E3" s="17">
        <f>B2</f>
        <v>0</v>
      </c>
      <c r="F3" s="17" t="e">
        <f t="shared" ref="F3:F4" si="0">E3*$C$7*$C$8</f>
        <v>#N/A</v>
      </c>
      <c r="G3" s="17" t="e">
        <f t="shared" ref="G3:G4" si="1">E3*$C$7*$C$9</f>
        <v>#N/A</v>
      </c>
      <c r="H3" s="17" t="e">
        <f t="shared" ref="H3:H4" si="2">E3*$C$7*$C$10</f>
        <v>#N/A</v>
      </c>
      <c r="I3" s="17" t="e">
        <f t="shared" ref="I3:I4" si="3">E3*$C$7*$C$11</f>
        <v>#N/A</v>
      </c>
      <c r="J3" s="17" t="e">
        <f t="shared" ref="J3:J4" si="4">E3*$C$7*$C$12</f>
        <v>#N/A</v>
      </c>
      <c r="K3" s="17" t="e">
        <f t="shared" ref="K3:K4" si="5">E3*$C$7*$C$13</f>
        <v>#N/A</v>
      </c>
    </row>
    <row r="4" spans="1:11" x14ac:dyDescent="0.25">
      <c r="A4" s="52" t="s">
        <v>245</v>
      </c>
      <c r="B4" s="17">
        <f>PI()*B3</f>
        <v>0</v>
      </c>
      <c r="C4" s="17" t="s">
        <v>246</v>
      </c>
      <c r="E4" s="17">
        <f>B1</f>
        <v>0</v>
      </c>
      <c r="F4" s="17" t="e">
        <f t="shared" si="0"/>
        <v>#N/A</v>
      </c>
      <c r="G4" s="17" t="e">
        <f t="shared" si="1"/>
        <v>#N/A</v>
      </c>
      <c r="H4" s="17" t="e">
        <f t="shared" si="2"/>
        <v>#N/A</v>
      </c>
      <c r="I4" s="17" t="e">
        <f t="shared" si="3"/>
        <v>#N/A</v>
      </c>
      <c r="J4" s="17" t="e">
        <f t="shared" si="4"/>
        <v>#N/A</v>
      </c>
      <c r="K4" s="17" t="e">
        <f t="shared" si="5"/>
        <v>#N/A</v>
      </c>
    </row>
    <row r="5" spans="1:11" x14ac:dyDescent="0.25">
      <c r="A5" s="52"/>
      <c r="B5" s="17">
        <f>B4*25.4</f>
        <v>0</v>
      </c>
      <c r="C5" s="17" t="s">
        <v>247</v>
      </c>
    </row>
    <row r="6" spans="1:11" x14ac:dyDescent="0.25">
      <c r="A6" s="52"/>
      <c r="B6" s="17">
        <f>B5*0.0000006213712</f>
        <v>0</v>
      </c>
      <c r="C6" s="17" t="s">
        <v>248</v>
      </c>
      <c r="E6" s="17" t="s">
        <v>269</v>
      </c>
      <c r="F6" s="53">
        <v>1</v>
      </c>
      <c r="G6" s="53">
        <v>2</v>
      </c>
      <c r="H6" s="53">
        <v>3</v>
      </c>
      <c r="I6" s="53">
        <v>4</v>
      </c>
      <c r="J6" s="53">
        <v>5</v>
      </c>
      <c r="K6" s="53">
        <v>6</v>
      </c>
    </row>
    <row r="7" spans="1:11" x14ac:dyDescent="0.25">
      <c r="A7" s="52" t="s">
        <v>184</v>
      </c>
      <c r="B7" s="53">
        <f>INPUT!C22</f>
        <v>0</v>
      </c>
      <c r="C7" s="17" t="e">
        <f>VLOOKUP(B7,'MASTER RATIO LIST'!$A$1:$D$422,4, FALSE)</f>
        <v>#N/A</v>
      </c>
      <c r="E7" s="17">
        <f>E2</f>
        <v>0</v>
      </c>
      <c r="F7" s="17" t="e">
        <f>F2*$B$6*60</f>
        <v>#N/A</v>
      </c>
      <c r="G7" s="17" t="e">
        <f t="shared" ref="G7:K7" si="6">G2*$B$6*60</f>
        <v>#N/A</v>
      </c>
      <c r="H7" s="17" t="e">
        <f t="shared" si="6"/>
        <v>#N/A</v>
      </c>
      <c r="I7" s="17" t="e">
        <f t="shared" si="6"/>
        <v>#N/A</v>
      </c>
      <c r="J7" s="17" t="e">
        <f t="shared" si="6"/>
        <v>#N/A</v>
      </c>
      <c r="K7" s="17" t="e">
        <f t="shared" si="6"/>
        <v>#N/A</v>
      </c>
    </row>
    <row r="8" spans="1:11" x14ac:dyDescent="0.25">
      <c r="A8" s="52" t="s">
        <v>178</v>
      </c>
      <c r="B8" s="53">
        <f>INPUT!C24</f>
        <v>0</v>
      </c>
      <c r="C8" s="17" t="e">
        <f>VLOOKUP(B8,'MASTER RATIO LIST'!$A$1:$D$422,4, FALSE)</f>
        <v>#N/A</v>
      </c>
      <c r="E8" s="17">
        <f>E3</f>
        <v>0</v>
      </c>
      <c r="F8" s="17" t="e">
        <f t="shared" ref="F8:K9" si="7">F3*$B$6*60</f>
        <v>#N/A</v>
      </c>
      <c r="G8" s="17" t="e">
        <f t="shared" si="7"/>
        <v>#N/A</v>
      </c>
      <c r="H8" s="17" t="e">
        <f t="shared" si="7"/>
        <v>#N/A</v>
      </c>
      <c r="I8" s="17" t="e">
        <f t="shared" si="7"/>
        <v>#N/A</v>
      </c>
      <c r="J8" s="17" t="e">
        <f t="shared" si="7"/>
        <v>#N/A</v>
      </c>
      <c r="K8" s="17" t="e">
        <f t="shared" si="7"/>
        <v>#N/A</v>
      </c>
    </row>
    <row r="9" spans="1:11" x14ac:dyDescent="0.25">
      <c r="A9" s="52" t="s">
        <v>179</v>
      </c>
      <c r="B9" s="53">
        <f>INPUT!C26</f>
        <v>0</v>
      </c>
      <c r="C9" s="17" t="e">
        <f>VLOOKUP(B9,'MASTER RATIO LIST'!$A$1:$D$422,4, FALSE)</f>
        <v>#N/A</v>
      </c>
      <c r="E9" s="17">
        <f>E4</f>
        <v>0</v>
      </c>
      <c r="F9" s="17" t="e">
        <f t="shared" si="7"/>
        <v>#N/A</v>
      </c>
      <c r="G9" s="17" t="e">
        <f t="shared" si="7"/>
        <v>#N/A</v>
      </c>
      <c r="H9" s="17" t="e">
        <f t="shared" si="7"/>
        <v>#N/A</v>
      </c>
      <c r="I9" s="17" t="e">
        <f t="shared" si="7"/>
        <v>#N/A</v>
      </c>
      <c r="J9" s="17" t="e">
        <f t="shared" si="7"/>
        <v>#N/A</v>
      </c>
      <c r="K9" s="17" t="e">
        <f t="shared" si="7"/>
        <v>#N/A</v>
      </c>
    </row>
    <row r="10" spans="1:11" x14ac:dyDescent="0.25">
      <c r="A10" s="52" t="s">
        <v>180</v>
      </c>
      <c r="B10" s="53">
        <f>INPUT!C28</f>
        <v>0</v>
      </c>
      <c r="C10" s="17" t="e">
        <f>VLOOKUP(B10,'MASTER RATIO LIST'!$A$1:$D$422,4, FALSE)</f>
        <v>#N/A</v>
      </c>
    </row>
    <row r="11" spans="1:11" x14ac:dyDescent="0.25">
      <c r="A11" s="52" t="s">
        <v>181</v>
      </c>
      <c r="B11" s="53">
        <f>INPUT!C30</f>
        <v>0</v>
      </c>
      <c r="C11" s="17" t="e">
        <f>VLOOKUP(B11,'MASTER RATIO LIST'!$A$1:$D$422,4, FALSE)</f>
        <v>#N/A</v>
      </c>
      <c r="E11" s="52" t="s">
        <v>270</v>
      </c>
      <c r="G11" s="17" t="e">
        <f>(F8-G7)*($E$8-$E$7)/(G8-G7)</f>
        <v>#N/A</v>
      </c>
      <c r="H11" s="17" t="e">
        <f t="shared" ref="H11:K11" si="8">(G8-H7)*($E$8-$E$7)/(H8-H7)</f>
        <v>#N/A</v>
      </c>
      <c r="I11" s="17" t="e">
        <f t="shared" si="8"/>
        <v>#N/A</v>
      </c>
      <c r="J11" s="17" t="e">
        <f t="shared" si="8"/>
        <v>#N/A</v>
      </c>
      <c r="K11" s="17" t="e">
        <f t="shared" si="8"/>
        <v>#N/A</v>
      </c>
    </row>
    <row r="12" spans="1:11" x14ac:dyDescent="0.25">
      <c r="A12" s="52" t="s">
        <v>182</v>
      </c>
      <c r="B12" s="54">
        <f>INPUT!C32</f>
        <v>0</v>
      </c>
      <c r="C12" s="17" t="e">
        <f>VLOOKUP(B12,'MASTER RATIO LIST'!$A$1:$D$422,4, FALSE)</f>
        <v>#N/A</v>
      </c>
      <c r="E12" s="52"/>
    </row>
    <row r="13" spans="1:11" x14ac:dyDescent="0.25">
      <c r="A13" s="52" t="s">
        <v>183</v>
      </c>
      <c r="B13" s="53">
        <f>INPUT!C34</f>
        <v>0</v>
      </c>
      <c r="C13" s="17" t="e">
        <f>VLOOKUP(B13,'MASTER RATIO LIST'!$A$1:$D$422,4, FALSE)</f>
        <v>#N/A</v>
      </c>
      <c r="E13" s="52" t="s">
        <v>271</v>
      </c>
      <c r="G13" s="17" t="e">
        <f>$E$8-G11</f>
        <v>#N/A</v>
      </c>
      <c r="H13" s="17" t="e">
        <f t="shared" ref="H13:K13" si="9">$E$8-H11</f>
        <v>#N/A</v>
      </c>
      <c r="I13" s="17" t="e">
        <f t="shared" si="9"/>
        <v>#N/A</v>
      </c>
      <c r="J13" s="17" t="e">
        <f t="shared" si="9"/>
        <v>#N/A</v>
      </c>
      <c r="K13" s="17" t="e">
        <f t="shared" si="9"/>
        <v>#N/A</v>
      </c>
    </row>
  </sheetData>
  <sheetProtection password="E523" sheet="1" objects="1" scenarios="1" selectLockedCells="1" selectUnlockedCells="1"/>
  <pageMargins left="0.7" right="0.7" top="0.75" bottom="0.75" header="0.3" footer="0.3"/>
  <pageSetup orientation="portrait" horizontalDpi="0" verticalDpi="0" r:id="rId1"/>
  <headerFooter>
    <oddHeader>&amp;CWILLIAMS RACING DEVELOPMENTS RATIO CALCULATOR ©2019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2"/>
  <sheetViews>
    <sheetView zoomScaleNormal="100" workbookViewId="0">
      <selection activeCell="F1" sqref="F1"/>
    </sheetView>
  </sheetViews>
  <sheetFormatPr defaultRowHeight="15" x14ac:dyDescent="0.25"/>
  <cols>
    <col min="1" max="1" width="9.140625" style="55"/>
    <col min="2" max="3" width="9.140625" style="56"/>
    <col min="4" max="4" width="11.28515625" style="56" customWidth="1"/>
    <col min="5" max="16384" width="9.140625" style="56"/>
  </cols>
  <sheetData>
    <row r="1" spans="1:4" x14ac:dyDescent="0.25">
      <c r="A1" s="55" t="s">
        <v>103</v>
      </c>
      <c r="B1" s="56" t="s">
        <v>101</v>
      </c>
      <c r="C1" s="56" t="s">
        <v>102</v>
      </c>
      <c r="D1" s="56" t="s">
        <v>100</v>
      </c>
    </row>
    <row r="2" spans="1:4" x14ac:dyDescent="0.25">
      <c r="A2" s="55" t="s">
        <v>160</v>
      </c>
      <c r="B2" s="56">
        <v>7</v>
      </c>
      <c r="C2" s="56">
        <v>31</v>
      </c>
      <c r="D2" s="56">
        <f>B2/C2</f>
        <v>0.22580645161290322</v>
      </c>
    </row>
    <row r="3" spans="1:4" x14ac:dyDescent="0.25">
      <c r="A3" s="55" t="s">
        <v>69</v>
      </c>
      <c r="B3" s="56">
        <v>8</v>
      </c>
      <c r="C3" s="56">
        <v>31</v>
      </c>
      <c r="D3" s="56">
        <f t="shared" ref="D3:D154" si="0">B3/C3</f>
        <v>0.25806451612903225</v>
      </c>
    </row>
    <row r="4" spans="1:4" x14ac:dyDescent="0.25">
      <c r="A4" s="55" t="s">
        <v>66</v>
      </c>
      <c r="B4" s="56">
        <v>9</v>
      </c>
      <c r="C4" s="56">
        <v>31</v>
      </c>
      <c r="D4" s="56">
        <f t="shared" si="0"/>
        <v>0.29032258064516131</v>
      </c>
    </row>
    <row r="5" spans="1:4" x14ac:dyDescent="0.25">
      <c r="A5" s="55" t="s">
        <v>70</v>
      </c>
      <c r="B5" s="56">
        <v>9</v>
      </c>
      <c r="C5" s="56">
        <v>35</v>
      </c>
      <c r="D5" s="56">
        <f t="shared" si="0"/>
        <v>0.25714285714285712</v>
      </c>
    </row>
    <row r="6" spans="1:4" x14ac:dyDescent="0.25">
      <c r="A6" s="55" t="s">
        <v>67</v>
      </c>
      <c r="B6" s="56">
        <v>10</v>
      </c>
      <c r="C6" s="56">
        <v>31</v>
      </c>
      <c r="D6" s="56">
        <f t="shared" si="0"/>
        <v>0.32258064516129031</v>
      </c>
    </row>
    <row r="7" spans="1:4" x14ac:dyDescent="0.25">
      <c r="A7" s="55" t="s">
        <v>209</v>
      </c>
      <c r="B7" s="56">
        <v>10</v>
      </c>
      <c r="C7" s="56">
        <v>33</v>
      </c>
      <c r="D7" s="56">
        <f t="shared" si="0"/>
        <v>0.30303030303030304</v>
      </c>
    </row>
    <row r="8" spans="1:4" x14ac:dyDescent="0.25">
      <c r="A8" s="55" t="s">
        <v>317</v>
      </c>
      <c r="B8" s="56">
        <v>12</v>
      </c>
      <c r="C8" s="56">
        <v>21</v>
      </c>
      <c r="D8" s="56">
        <f t="shared" si="0"/>
        <v>0.5714285714285714</v>
      </c>
    </row>
    <row r="9" spans="1:4" x14ac:dyDescent="0.25">
      <c r="A9" s="55" t="s">
        <v>318</v>
      </c>
      <c r="B9" s="56">
        <v>12</v>
      </c>
      <c r="C9" s="56">
        <v>22</v>
      </c>
      <c r="D9" s="56">
        <f t="shared" si="0"/>
        <v>0.54545454545454541</v>
      </c>
    </row>
    <row r="10" spans="1:4" x14ac:dyDescent="0.25">
      <c r="A10" s="55" t="s">
        <v>319</v>
      </c>
      <c r="B10" s="56">
        <v>12</v>
      </c>
      <c r="C10" s="56">
        <v>23</v>
      </c>
      <c r="D10" s="56">
        <f t="shared" si="0"/>
        <v>0.52173913043478259</v>
      </c>
    </row>
    <row r="11" spans="1:4" x14ac:dyDescent="0.25">
      <c r="A11" s="55" t="s">
        <v>320</v>
      </c>
      <c r="B11" s="56">
        <v>12</v>
      </c>
      <c r="C11" s="56">
        <v>24</v>
      </c>
      <c r="D11" s="56">
        <f t="shared" si="0"/>
        <v>0.5</v>
      </c>
    </row>
    <row r="12" spans="1:4" x14ac:dyDescent="0.25">
      <c r="A12" s="55" t="s">
        <v>321</v>
      </c>
      <c r="B12" s="56">
        <v>12</v>
      </c>
      <c r="C12" s="56">
        <v>25</v>
      </c>
      <c r="D12" s="56">
        <f t="shared" si="0"/>
        <v>0.48</v>
      </c>
    </row>
    <row r="13" spans="1:4" x14ac:dyDescent="0.25">
      <c r="A13" s="55" t="s">
        <v>322</v>
      </c>
      <c r="B13" s="56">
        <v>12</v>
      </c>
      <c r="C13" s="56">
        <v>26</v>
      </c>
      <c r="D13" s="56">
        <f t="shared" si="0"/>
        <v>0.46153846153846156</v>
      </c>
    </row>
    <row r="14" spans="1:4" x14ac:dyDescent="0.25">
      <c r="A14" s="55" t="s">
        <v>323</v>
      </c>
      <c r="B14" s="56">
        <v>12</v>
      </c>
      <c r="C14" s="56">
        <v>27</v>
      </c>
      <c r="D14" s="56">
        <f t="shared" si="0"/>
        <v>0.44444444444444442</v>
      </c>
    </row>
    <row r="15" spans="1:4" x14ac:dyDescent="0.25">
      <c r="A15" s="55" t="s">
        <v>324</v>
      </c>
      <c r="B15" s="56">
        <v>12</v>
      </c>
      <c r="C15" s="56">
        <v>28</v>
      </c>
      <c r="D15" s="56">
        <f t="shared" si="0"/>
        <v>0.42857142857142855</v>
      </c>
    </row>
    <row r="16" spans="1:4" x14ac:dyDescent="0.25">
      <c r="A16" s="55" t="s">
        <v>110</v>
      </c>
      <c r="B16" s="56">
        <v>12</v>
      </c>
      <c r="C16" s="56">
        <v>29</v>
      </c>
      <c r="D16" s="56">
        <f t="shared" si="0"/>
        <v>0.41379310344827586</v>
      </c>
    </row>
    <row r="17" spans="1:4" x14ac:dyDescent="0.25">
      <c r="A17" s="55" t="s">
        <v>316</v>
      </c>
      <c r="B17" s="56">
        <v>12</v>
      </c>
      <c r="C17" s="56">
        <v>30</v>
      </c>
      <c r="D17" s="56">
        <f t="shared" si="0"/>
        <v>0.4</v>
      </c>
    </row>
    <row r="18" spans="1:4" x14ac:dyDescent="0.25">
      <c r="A18" s="55" t="s">
        <v>109</v>
      </c>
      <c r="B18" s="56">
        <v>12</v>
      </c>
      <c r="C18" s="56">
        <v>31</v>
      </c>
      <c r="D18" s="56">
        <f t="shared" si="0"/>
        <v>0.38709677419354838</v>
      </c>
    </row>
    <row r="19" spans="1:4" x14ac:dyDescent="0.25">
      <c r="A19" s="55" t="s">
        <v>108</v>
      </c>
      <c r="B19" s="56">
        <v>12</v>
      </c>
      <c r="C19" s="56">
        <v>33</v>
      </c>
      <c r="D19" s="56">
        <f t="shared" si="0"/>
        <v>0.36363636363636365</v>
      </c>
    </row>
    <row r="20" spans="1:4" x14ac:dyDescent="0.25">
      <c r="A20" s="55" t="s">
        <v>71</v>
      </c>
      <c r="B20" s="56">
        <v>12</v>
      </c>
      <c r="C20" s="56">
        <v>34</v>
      </c>
      <c r="D20" s="56">
        <f t="shared" si="0"/>
        <v>0.35294117647058826</v>
      </c>
    </row>
    <row r="21" spans="1:4" x14ac:dyDescent="0.25">
      <c r="A21" s="55" t="s">
        <v>128</v>
      </c>
      <c r="B21" s="56">
        <v>12</v>
      </c>
      <c r="C21" s="56">
        <v>35</v>
      </c>
      <c r="D21" s="56">
        <f t="shared" si="0"/>
        <v>0.34285714285714286</v>
      </c>
    </row>
    <row r="22" spans="1:4" x14ac:dyDescent="0.25">
      <c r="A22" s="55" t="s">
        <v>325</v>
      </c>
      <c r="B22" s="56">
        <v>12</v>
      </c>
      <c r="C22" s="56">
        <v>36</v>
      </c>
      <c r="D22" s="56">
        <f t="shared" si="0"/>
        <v>0.33333333333333331</v>
      </c>
    </row>
    <row r="23" spans="1:4" x14ac:dyDescent="0.25">
      <c r="A23" s="55" t="s">
        <v>326</v>
      </c>
      <c r="B23" s="56">
        <v>12</v>
      </c>
      <c r="C23" s="56">
        <v>37</v>
      </c>
      <c r="D23" s="56">
        <f t="shared" si="0"/>
        <v>0.32432432432432434</v>
      </c>
    </row>
    <row r="24" spans="1:4" x14ac:dyDescent="0.25">
      <c r="A24" s="55" t="s">
        <v>93</v>
      </c>
      <c r="B24" s="56">
        <v>12</v>
      </c>
      <c r="C24" s="56">
        <v>38</v>
      </c>
      <c r="D24" s="56">
        <f t="shared" si="0"/>
        <v>0.31578947368421051</v>
      </c>
    </row>
    <row r="25" spans="1:4" x14ac:dyDescent="0.25">
      <c r="A25" s="55" t="s">
        <v>327</v>
      </c>
      <c r="B25" s="56">
        <v>13</v>
      </c>
      <c r="C25" s="56">
        <v>32</v>
      </c>
      <c r="D25" s="56">
        <f t="shared" si="0"/>
        <v>0.40625</v>
      </c>
    </row>
    <row r="26" spans="1:4" x14ac:dyDescent="0.25">
      <c r="A26" s="55" t="s">
        <v>328</v>
      </c>
      <c r="B26" s="56">
        <v>13</v>
      </c>
      <c r="C26" s="56">
        <v>33</v>
      </c>
      <c r="D26" s="56">
        <f t="shared" si="0"/>
        <v>0.39393939393939392</v>
      </c>
    </row>
    <row r="27" spans="1:4" x14ac:dyDescent="0.25">
      <c r="A27" s="55" t="s">
        <v>329</v>
      </c>
      <c r="B27" s="56">
        <v>13</v>
      </c>
      <c r="C27" s="56">
        <v>34</v>
      </c>
      <c r="D27" s="56">
        <f t="shared" si="0"/>
        <v>0.38235294117647056</v>
      </c>
    </row>
    <row r="28" spans="1:4" x14ac:dyDescent="0.25">
      <c r="A28" s="55" t="s">
        <v>129</v>
      </c>
      <c r="B28" s="56">
        <v>13</v>
      </c>
      <c r="C28" s="56">
        <v>35</v>
      </c>
      <c r="D28" s="56">
        <f t="shared" si="0"/>
        <v>0.37142857142857144</v>
      </c>
    </row>
    <row r="29" spans="1:4" x14ac:dyDescent="0.25">
      <c r="A29" s="55" t="s">
        <v>68</v>
      </c>
      <c r="B29" s="56">
        <v>13</v>
      </c>
      <c r="C29" s="56">
        <v>36</v>
      </c>
      <c r="D29" s="56">
        <f t="shared" si="0"/>
        <v>0.3611111111111111</v>
      </c>
    </row>
    <row r="30" spans="1:4" x14ac:dyDescent="0.25">
      <c r="A30" s="55" t="s">
        <v>94</v>
      </c>
      <c r="B30" s="56">
        <v>13</v>
      </c>
      <c r="C30" s="56">
        <v>37</v>
      </c>
      <c r="D30" s="56">
        <f t="shared" si="0"/>
        <v>0.35135135135135137</v>
      </c>
    </row>
    <row r="31" spans="1:4" x14ac:dyDescent="0.25">
      <c r="A31" s="55" t="s">
        <v>107</v>
      </c>
      <c r="B31" s="56">
        <v>13</v>
      </c>
      <c r="C31" s="56">
        <v>38</v>
      </c>
      <c r="D31" s="56">
        <f t="shared" si="0"/>
        <v>0.34210526315789475</v>
      </c>
    </row>
    <row r="32" spans="1:4" x14ac:dyDescent="0.25">
      <c r="A32" s="55" t="s">
        <v>330</v>
      </c>
      <c r="B32" s="56">
        <v>13</v>
      </c>
      <c r="C32" s="56">
        <v>39</v>
      </c>
      <c r="D32" s="56">
        <f t="shared" si="0"/>
        <v>0.33333333333333331</v>
      </c>
    </row>
    <row r="33" spans="1:4" x14ac:dyDescent="0.25">
      <c r="A33" s="55" t="s">
        <v>331</v>
      </c>
      <c r="B33" s="56">
        <v>13</v>
      </c>
      <c r="C33" s="56">
        <v>40</v>
      </c>
      <c r="D33" s="56">
        <f t="shared" si="0"/>
        <v>0.32500000000000001</v>
      </c>
    </row>
    <row r="34" spans="1:4" x14ac:dyDescent="0.25">
      <c r="A34" s="55" t="s">
        <v>332</v>
      </c>
      <c r="B34" s="56">
        <v>13</v>
      </c>
      <c r="C34" s="56">
        <v>41</v>
      </c>
      <c r="D34" s="56">
        <f t="shared" si="0"/>
        <v>0.31707317073170732</v>
      </c>
    </row>
    <row r="35" spans="1:4" x14ac:dyDescent="0.25">
      <c r="A35" s="55" t="s">
        <v>333</v>
      </c>
      <c r="B35" s="56">
        <v>13</v>
      </c>
      <c r="C35" s="56">
        <v>42</v>
      </c>
      <c r="D35" s="56">
        <f t="shared" si="0"/>
        <v>0.30952380952380953</v>
      </c>
    </row>
    <row r="36" spans="1:4" x14ac:dyDescent="0.25">
      <c r="A36" s="55" t="s">
        <v>334</v>
      </c>
      <c r="B36" s="56">
        <v>13</v>
      </c>
      <c r="C36" s="56">
        <v>43</v>
      </c>
      <c r="D36" s="56">
        <f t="shared" si="0"/>
        <v>0.30232558139534882</v>
      </c>
    </row>
    <row r="37" spans="1:4" x14ac:dyDescent="0.25">
      <c r="A37" s="55" t="s">
        <v>335</v>
      </c>
      <c r="B37" s="56">
        <v>13</v>
      </c>
      <c r="C37" s="56">
        <v>44</v>
      </c>
      <c r="D37" s="56">
        <f t="shared" si="0"/>
        <v>0.29545454545454547</v>
      </c>
    </row>
    <row r="38" spans="1:4" x14ac:dyDescent="0.25">
      <c r="A38" s="55" t="s">
        <v>336</v>
      </c>
      <c r="B38" s="56">
        <v>13</v>
      </c>
      <c r="C38" s="56">
        <v>45</v>
      </c>
      <c r="D38" s="56">
        <f t="shared" si="0"/>
        <v>0.28888888888888886</v>
      </c>
    </row>
    <row r="39" spans="1:4" x14ac:dyDescent="0.25">
      <c r="A39" s="55" t="s">
        <v>127</v>
      </c>
      <c r="B39" s="56">
        <v>13</v>
      </c>
      <c r="C39" s="56">
        <v>46</v>
      </c>
      <c r="D39" s="56">
        <f t="shared" si="0"/>
        <v>0.28260869565217389</v>
      </c>
    </row>
    <row r="40" spans="1:4" x14ac:dyDescent="0.25">
      <c r="A40" s="55" t="s">
        <v>337</v>
      </c>
      <c r="B40" s="56">
        <v>14</v>
      </c>
      <c r="C40" s="56">
        <v>18</v>
      </c>
      <c r="D40" s="56">
        <f t="shared" si="0"/>
        <v>0.77777777777777779</v>
      </c>
    </row>
    <row r="41" spans="1:4" x14ac:dyDescent="0.25">
      <c r="A41" s="55" t="s">
        <v>338</v>
      </c>
      <c r="B41" s="56">
        <v>14</v>
      </c>
      <c r="C41" s="56">
        <v>19</v>
      </c>
      <c r="D41" s="56">
        <f t="shared" si="0"/>
        <v>0.73684210526315785</v>
      </c>
    </row>
    <row r="42" spans="1:4" x14ac:dyDescent="0.25">
      <c r="A42" s="55" t="s">
        <v>339</v>
      </c>
      <c r="B42" s="56">
        <v>14</v>
      </c>
      <c r="C42" s="56">
        <v>20</v>
      </c>
      <c r="D42" s="56">
        <f t="shared" si="0"/>
        <v>0.7</v>
      </c>
    </row>
    <row r="43" spans="1:4" x14ac:dyDescent="0.25">
      <c r="A43" s="55" t="s">
        <v>340</v>
      </c>
      <c r="B43" s="56">
        <v>14</v>
      </c>
      <c r="C43" s="56">
        <v>21</v>
      </c>
      <c r="D43" s="56">
        <f t="shared" si="0"/>
        <v>0.66666666666666663</v>
      </c>
    </row>
    <row r="44" spans="1:4" x14ac:dyDescent="0.25">
      <c r="A44" s="55" t="s">
        <v>341</v>
      </c>
      <c r="B44" s="56">
        <v>14</v>
      </c>
      <c r="C44" s="56">
        <v>22</v>
      </c>
      <c r="D44" s="56">
        <f t="shared" si="0"/>
        <v>0.63636363636363635</v>
      </c>
    </row>
    <row r="45" spans="1:4" x14ac:dyDescent="0.25">
      <c r="A45" s="55" t="s">
        <v>342</v>
      </c>
      <c r="B45" s="56">
        <v>14</v>
      </c>
      <c r="C45" s="56">
        <v>23</v>
      </c>
      <c r="D45" s="56">
        <f t="shared" si="0"/>
        <v>0.60869565217391308</v>
      </c>
    </row>
    <row r="46" spans="1:4" x14ac:dyDescent="0.25">
      <c r="A46" s="55" t="s">
        <v>343</v>
      </c>
      <c r="B46" s="56">
        <v>14</v>
      </c>
      <c r="C46" s="56">
        <v>24</v>
      </c>
      <c r="D46" s="56">
        <f t="shared" si="0"/>
        <v>0.58333333333333337</v>
      </c>
    </row>
    <row r="47" spans="1:4" x14ac:dyDescent="0.25">
      <c r="A47" s="55" t="s">
        <v>344</v>
      </c>
      <c r="B47" s="56">
        <v>14</v>
      </c>
      <c r="C47" s="56">
        <v>25</v>
      </c>
      <c r="D47" s="56">
        <f t="shared" si="0"/>
        <v>0.56000000000000005</v>
      </c>
    </row>
    <row r="48" spans="1:4" x14ac:dyDescent="0.25">
      <c r="A48" s="55" t="s">
        <v>113</v>
      </c>
      <c r="B48" s="56">
        <v>14</v>
      </c>
      <c r="C48" s="56">
        <v>26</v>
      </c>
      <c r="D48" s="56">
        <f t="shared" si="0"/>
        <v>0.53846153846153844</v>
      </c>
    </row>
    <row r="49" spans="1:4" x14ac:dyDescent="0.25">
      <c r="A49" s="55" t="s">
        <v>112</v>
      </c>
      <c r="B49" s="56">
        <v>14</v>
      </c>
      <c r="C49" s="56">
        <v>27</v>
      </c>
      <c r="D49" s="56">
        <f t="shared" si="0"/>
        <v>0.51851851851851849</v>
      </c>
    </row>
    <row r="50" spans="1:4" x14ac:dyDescent="0.25">
      <c r="A50" s="55" t="s">
        <v>210</v>
      </c>
      <c r="B50" s="56">
        <v>14</v>
      </c>
      <c r="C50" s="56">
        <v>28</v>
      </c>
      <c r="D50" s="56">
        <f t="shared" si="0"/>
        <v>0.5</v>
      </c>
    </row>
    <row r="51" spans="1:4" x14ac:dyDescent="0.25">
      <c r="A51" s="55" t="s">
        <v>211</v>
      </c>
      <c r="B51" s="56">
        <v>14</v>
      </c>
      <c r="C51" s="56">
        <v>29</v>
      </c>
      <c r="D51" s="56">
        <f t="shared" si="0"/>
        <v>0.48275862068965519</v>
      </c>
    </row>
    <row r="52" spans="1:4" x14ac:dyDescent="0.25">
      <c r="A52" s="55" t="s">
        <v>212</v>
      </c>
      <c r="B52" s="56">
        <v>14</v>
      </c>
      <c r="C52" s="56">
        <v>30</v>
      </c>
      <c r="D52" s="56">
        <f t="shared" si="0"/>
        <v>0.46666666666666667</v>
      </c>
    </row>
    <row r="53" spans="1:4" x14ac:dyDescent="0.25">
      <c r="A53" s="55" t="s">
        <v>213</v>
      </c>
      <c r="B53" s="56">
        <v>14</v>
      </c>
      <c r="C53" s="56">
        <v>31</v>
      </c>
      <c r="D53" s="56">
        <f t="shared" si="0"/>
        <v>0.45161290322580644</v>
      </c>
    </row>
    <row r="54" spans="1:4" x14ac:dyDescent="0.25">
      <c r="A54" s="55" t="s">
        <v>132</v>
      </c>
      <c r="B54" s="56">
        <v>14</v>
      </c>
      <c r="C54" s="56">
        <v>32</v>
      </c>
      <c r="D54" s="56">
        <f t="shared" si="0"/>
        <v>0.4375</v>
      </c>
    </row>
    <row r="55" spans="1:4" x14ac:dyDescent="0.25">
      <c r="A55" s="55" t="s">
        <v>163</v>
      </c>
      <c r="B55" s="56">
        <v>14</v>
      </c>
      <c r="C55" s="56">
        <v>33</v>
      </c>
      <c r="D55" s="56">
        <f t="shared" si="0"/>
        <v>0.42424242424242425</v>
      </c>
    </row>
    <row r="56" spans="1:4" x14ac:dyDescent="0.25">
      <c r="A56" s="55" t="s">
        <v>130</v>
      </c>
      <c r="B56" s="56">
        <v>14</v>
      </c>
      <c r="C56" s="56">
        <v>34</v>
      </c>
      <c r="D56" s="56">
        <f t="shared" si="0"/>
        <v>0.41176470588235292</v>
      </c>
    </row>
    <row r="57" spans="1:4" x14ac:dyDescent="0.25">
      <c r="A57" s="55" t="s">
        <v>157</v>
      </c>
      <c r="B57" s="56">
        <v>14</v>
      </c>
      <c r="C57" s="56">
        <v>35</v>
      </c>
      <c r="D57" s="56">
        <f t="shared" si="0"/>
        <v>0.4</v>
      </c>
    </row>
    <row r="58" spans="1:4" x14ac:dyDescent="0.25">
      <c r="A58" s="55" t="s">
        <v>0</v>
      </c>
      <c r="B58" s="56">
        <v>14</v>
      </c>
      <c r="C58" s="56">
        <v>36</v>
      </c>
      <c r="D58" s="56">
        <f t="shared" si="0"/>
        <v>0.3888888888888889</v>
      </c>
    </row>
    <row r="59" spans="1:4" x14ac:dyDescent="0.25">
      <c r="A59" s="55" t="s">
        <v>214</v>
      </c>
      <c r="B59" s="56">
        <v>14</v>
      </c>
      <c r="C59" s="56">
        <v>37</v>
      </c>
      <c r="D59" s="56">
        <f t="shared" si="0"/>
        <v>0.3783783783783784</v>
      </c>
    </row>
    <row r="60" spans="1:4" x14ac:dyDescent="0.25">
      <c r="A60" s="55" t="s">
        <v>215</v>
      </c>
      <c r="B60" s="56">
        <v>14</v>
      </c>
      <c r="C60" s="56">
        <v>38</v>
      </c>
      <c r="D60" s="56">
        <f t="shared" si="0"/>
        <v>0.36842105263157893</v>
      </c>
    </row>
    <row r="61" spans="1:4" x14ac:dyDescent="0.25">
      <c r="A61" s="55" t="s">
        <v>216</v>
      </c>
      <c r="B61" s="56">
        <v>14</v>
      </c>
      <c r="C61" s="56">
        <v>39</v>
      </c>
      <c r="D61" s="56">
        <f t="shared" si="0"/>
        <v>0.35897435897435898</v>
      </c>
    </row>
    <row r="62" spans="1:4" x14ac:dyDescent="0.25">
      <c r="A62" s="55" t="s">
        <v>217</v>
      </c>
      <c r="B62" s="56">
        <v>14</v>
      </c>
      <c r="C62" s="56">
        <v>40</v>
      </c>
      <c r="D62" s="56">
        <f t="shared" si="0"/>
        <v>0.35</v>
      </c>
    </row>
    <row r="63" spans="1:4" x14ac:dyDescent="0.25">
      <c r="A63" s="55" t="s">
        <v>218</v>
      </c>
      <c r="B63" s="56">
        <v>14</v>
      </c>
      <c r="C63" s="56">
        <v>41</v>
      </c>
      <c r="D63" s="56">
        <f t="shared" si="0"/>
        <v>0.34146341463414637</v>
      </c>
    </row>
    <row r="64" spans="1:4" x14ac:dyDescent="0.25">
      <c r="A64" s="55" t="s">
        <v>219</v>
      </c>
      <c r="B64" s="56">
        <v>14</v>
      </c>
      <c r="C64" s="56">
        <v>42</v>
      </c>
      <c r="D64" s="56">
        <f t="shared" si="0"/>
        <v>0.33333333333333331</v>
      </c>
    </row>
    <row r="65" spans="1:4" x14ac:dyDescent="0.25">
      <c r="A65" s="55" t="s">
        <v>220</v>
      </c>
      <c r="B65" s="56">
        <v>14</v>
      </c>
      <c r="C65" s="56">
        <v>43</v>
      </c>
      <c r="D65" s="56">
        <f t="shared" si="0"/>
        <v>0.32558139534883723</v>
      </c>
    </row>
    <row r="66" spans="1:4" x14ac:dyDescent="0.25">
      <c r="A66" s="55" t="s">
        <v>221</v>
      </c>
      <c r="B66" s="56">
        <v>14</v>
      </c>
      <c r="C66" s="56">
        <v>44</v>
      </c>
      <c r="D66" s="56">
        <f t="shared" si="0"/>
        <v>0.31818181818181818</v>
      </c>
    </row>
    <row r="67" spans="1:4" x14ac:dyDescent="0.25">
      <c r="A67" s="55" t="s">
        <v>222</v>
      </c>
      <c r="B67" s="56">
        <v>14</v>
      </c>
      <c r="C67" s="56">
        <v>45</v>
      </c>
      <c r="D67" s="56">
        <f t="shared" si="0"/>
        <v>0.31111111111111112</v>
      </c>
    </row>
    <row r="68" spans="1:4" x14ac:dyDescent="0.25">
      <c r="A68" s="55" t="s">
        <v>161</v>
      </c>
      <c r="B68" s="56">
        <v>14</v>
      </c>
      <c r="C68" s="56">
        <v>46</v>
      </c>
      <c r="D68" s="56">
        <f t="shared" si="0"/>
        <v>0.30434782608695654</v>
      </c>
    </row>
    <row r="69" spans="1:4" x14ac:dyDescent="0.25">
      <c r="A69" s="55" t="s">
        <v>345</v>
      </c>
      <c r="B69" s="56">
        <v>14</v>
      </c>
      <c r="C69" s="56">
        <v>47</v>
      </c>
      <c r="D69" s="56">
        <f t="shared" si="0"/>
        <v>0.2978723404255319</v>
      </c>
    </row>
    <row r="70" spans="1:4" x14ac:dyDescent="0.25">
      <c r="A70" s="55" t="s">
        <v>346</v>
      </c>
      <c r="B70" s="56">
        <v>14</v>
      </c>
      <c r="C70" s="56">
        <v>48</v>
      </c>
      <c r="D70" s="56">
        <f t="shared" si="0"/>
        <v>0.29166666666666669</v>
      </c>
    </row>
    <row r="71" spans="1:4" x14ac:dyDescent="0.25">
      <c r="A71" s="55" t="s">
        <v>347</v>
      </c>
      <c r="B71" s="56">
        <v>14</v>
      </c>
      <c r="C71" s="56">
        <v>49</v>
      </c>
      <c r="D71" s="56">
        <f t="shared" si="0"/>
        <v>0.2857142857142857</v>
      </c>
    </row>
    <row r="72" spans="1:4" x14ac:dyDescent="0.25">
      <c r="A72" s="55" t="s">
        <v>348</v>
      </c>
      <c r="B72" s="56">
        <v>14</v>
      </c>
      <c r="C72" s="56">
        <v>50</v>
      </c>
      <c r="D72" s="56">
        <f t="shared" si="0"/>
        <v>0.28000000000000003</v>
      </c>
    </row>
    <row r="73" spans="1:4" x14ac:dyDescent="0.25">
      <c r="A73" s="55" t="s">
        <v>349</v>
      </c>
      <c r="B73" s="56">
        <v>15</v>
      </c>
      <c r="C73" s="56">
        <v>18</v>
      </c>
      <c r="D73" s="56">
        <f t="shared" si="0"/>
        <v>0.83333333333333337</v>
      </c>
    </row>
    <row r="74" spans="1:4" x14ac:dyDescent="0.25">
      <c r="A74" s="55" t="s">
        <v>350</v>
      </c>
      <c r="B74" s="56">
        <v>15</v>
      </c>
      <c r="C74" s="56">
        <v>19</v>
      </c>
      <c r="D74" s="56">
        <f t="shared" si="0"/>
        <v>0.78947368421052633</v>
      </c>
    </row>
    <row r="75" spans="1:4" x14ac:dyDescent="0.25">
      <c r="A75" s="55" t="s">
        <v>351</v>
      </c>
      <c r="B75" s="56">
        <v>15</v>
      </c>
      <c r="C75" s="56">
        <v>20</v>
      </c>
      <c r="D75" s="56">
        <f t="shared" si="0"/>
        <v>0.75</v>
      </c>
    </row>
    <row r="76" spans="1:4" x14ac:dyDescent="0.25">
      <c r="A76" s="55" t="s">
        <v>352</v>
      </c>
      <c r="B76" s="56">
        <v>15</v>
      </c>
      <c r="C76" s="56">
        <v>21</v>
      </c>
      <c r="D76" s="56">
        <f t="shared" si="0"/>
        <v>0.7142857142857143</v>
      </c>
    </row>
    <row r="77" spans="1:4" x14ac:dyDescent="0.25">
      <c r="A77" s="55" t="s">
        <v>223</v>
      </c>
      <c r="B77" s="56">
        <v>15</v>
      </c>
      <c r="C77" s="56">
        <v>22</v>
      </c>
      <c r="D77" s="56">
        <f t="shared" si="0"/>
        <v>0.68181818181818177</v>
      </c>
    </row>
    <row r="78" spans="1:4" x14ac:dyDescent="0.25">
      <c r="A78" s="55" t="s">
        <v>224</v>
      </c>
      <c r="B78" s="56">
        <v>15</v>
      </c>
      <c r="C78" s="56">
        <v>23</v>
      </c>
      <c r="D78" s="56">
        <f t="shared" si="0"/>
        <v>0.65217391304347827</v>
      </c>
    </row>
    <row r="79" spans="1:4" x14ac:dyDescent="0.25">
      <c r="A79" s="55" t="s">
        <v>225</v>
      </c>
      <c r="B79" s="56">
        <v>15</v>
      </c>
      <c r="C79" s="56">
        <v>24</v>
      </c>
      <c r="D79" s="56">
        <f t="shared" si="0"/>
        <v>0.625</v>
      </c>
    </row>
    <row r="80" spans="1:4" x14ac:dyDescent="0.25">
      <c r="A80" s="55" t="s">
        <v>116</v>
      </c>
      <c r="B80" s="56">
        <v>15</v>
      </c>
      <c r="C80" s="56">
        <v>25</v>
      </c>
      <c r="D80" s="56">
        <f t="shared" si="0"/>
        <v>0.6</v>
      </c>
    </row>
    <row r="81" spans="1:4" x14ac:dyDescent="0.25">
      <c r="A81" s="55" t="s">
        <v>115</v>
      </c>
      <c r="B81" s="56">
        <v>15</v>
      </c>
      <c r="C81" s="56">
        <v>26</v>
      </c>
      <c r="D81" s="56">
        <f t="shared" si="0"/>
        <v>0.57692307692307687</v>
      </c>
    </row>
    <row r="82" spans="1:4" x14ac:dyDescent="0.25">
      <c r="A82" s="55" t="s">
        <v>114</v>
      </c>
      <c r="B82" s="56">
        <v>15</v>
      </c>
      <c r="C82" s="56">
        <v>27</v>
      </c>
      <c r="D82" s="56">
        <f t="shared" si="0"/>
        <v>0.55555555555555558</v>
      </c>
    </row>
    <row r="83" spans="1:4" x14ac:dyDescent="0.25">
      <c r="A83" s="55" t="s">
        <v>162</v>
      </c>
      <c r="B83" s="56">
        <v>15</v>
      </c>
      <c r="C83" s="56">
        <v>28</v>
      </c>
      <c r="D83" s="56">
        <f t="shared" si="0"/>
        <v>0.5357142857142857</v>
      </c>
    </row>
    <row r="84" spans="1:4" x14ac:dyDescent="0.25">
      <c r="A84" s="55" t="s">
        <v>159</v>
      </c>
      <c r="B84" s="56">
        <v>15</v>
      </c>
      <c r="C84" s="56">
        <v>29</v>
      </c>
      <c r="D84" s="56">
        <f t="shared" si="0"/>
        <v>0.51724137931034486</v>
      </c>
    </row>
    <row r="85" spans="1:4" x14ac:dyDescent="0.25">
      <c r="A85" s="55" t="s">
        <v>4</v>
      </c>
      <c r="B85" s="56">
        <v>15</v>
      </c>
      <c r="C85" s="56">
        <v>30</v>
      </c>
      <c r="D85" s="56">
        <f t="shared" si="0"/>
        <v>0.5</v>
      </c>
    </row>
    <row r="86" spans="1:4" x14ac:dyDescent="0.25">
      <c r="A86" s="55" t="s">
        <v>135</v>
      </c>
      <c r="B86" s="56">
        <v>15</v>
      </c>
      <c r="C86" s="56">
        <v>31</v>
      </c>
      <c r="D86" s="56">
        <f t="shared" si="0"/>
        <v>0.4838709677419355</v>
      </c>
    </row>
    <row r="87" spans="1:4" x14ac:dyDescent="0.25">
      <c r="A87" s="55" t="s">
        <v>134</v>
      </c>
      <c r="B87" s="56">
        <v>15</v>
      </c>
      <c r="C87" s="56">
        <v>32</v>
      </c>
      <c r="D87" s="56">
        <f t="shared" si="0"/>
        <v>0.46875</v>
      </c>
    </row>
    <row r="88" spans="1:4" x14ac:dyDescent="0.25">
      <c r="A88" s="55" t="s">
        <v>133</v>
      </c>
      <c r="B88" s="56">
        <v>15</v>
      </c>
      <c r="C88" s="56">
        <v>33</v>
      </c>
      <c r="D88" s="56">
        <f t="shared" si="0"/>
        <v>0.45454545454545453</v>
      </c>
    </row>
    <row r="89" spans="1:4" x14ac:dyDescent="0.25">
      <c r="A89" s="55" t="s">
        <v>165</v>
      </c>
      <c r="B89" s="56">
        <v>15</v>
      </c>
      <c r="C89" s="56">
        <v>34</v>
      </c>
      <c r="D89" s="56">
        <f t="shared" si="0"/>
        <v>0.44117647058823528</v>
      </c>
    </row>
    <row r="90" spans="1:4" x14ac:dyDescent="0.25">
      <c r="A90" s="55" t="s">
        <v>34</v>
      </c>
      <c r="B90" s="56">
        <v>15</v>
      </c>
      <c r="C90" s="56">
        <v>35</v>
      </c>
      <c r="D90" s="56">
        <f t="shared" si="0"/>
        <v>0.42857142857142855</v>
      </c>
    </row>
    <row r="91" spans="1:4" x14ac:dyDescent="0.25">
      <c r="A91" s="55" t="s">
        <v>33</v>
      </c>
      <c r="B91" s="56">
        <v>15</v>
      </c>
      <c r="C91" s="56">
        <v>36</v>
      </c>
      <c r="D91" s="56">
        <f t="shared" si="0"/>
        <v>0.41666666666666669</v>
      </c>
    </row>
    <row r="92" spans="1:4" x14ac:dyDescent="0.25">
      <c r="A92" s="55" t="s">
        <v>353</v>
      </c>
      <c r="B92" s="56">
        <v>15</v>
      </c>
      <c r="C92" s="56">
        <v>37</v>
      </c>
      <c r="D92" s="56">
        <f t="shared" si="0"/>
        <v>0.40540540540540543</v>
      </c>
    </row>
    <row r="93" spans="1:4" x14ac:dyDescent="0.25">
      <c r="A93" s="55" t="s">
        <v>354</v>
      </c>
      <c r="B93" s="56">
        <v>15</v>
      </c>
      <c r="C93" s="56">
        <v>38</v>
      </c>
      <c r="D93" s="56">
        <f t="shared" si="0"/>
        <v>0.39473684210526316</v>
      </c>
    </row>
    <row r="94" spans="1:4" x14ac:dyDescent="0.25">
      <c r="A94" s="55" t="s">
        <v>355</v>
      </c>
      <c r="B94" s="56">
        <v>15</v>
      </c>
      <c r="C94" s="56">
        <v>39</v>
      </c>
      <c r="D94" s="56">
        <f t="shared" si="0"/>
        <v>0.38461538461538464</v>
      </c>
    </row>
    <row r="95" spans="1:4" x14ac:dyDescent="0.25">
      <c r="A95" s="55" t="s">
        <v>356</v>
      </c>
      <c r="B95" s="56">
        <v>15</v>
      </c>
      <c r="C95" s="56">
        <v>40</v>
      </c>
      <c r="D95" s="56">
        <f t="shared" si="0"/>
        <v>0.375</v>
      </c>
    </row>
    <row r="96" spans="1:4" x14ac:dyDescent="0.25">
      <c r="A96" s="55" t="s">
        <v>357</v>
      </c>
      <c r="B96" s="56">
        <v>15</v>
      </c>
      <c r="C96" s="56">
        <v>41</v>
      </c>
      <c r="D96" s="56">
        <f t="shared" si="0"/>
        <v>0.36585365853658536</v>
      </c>
    </row>
    <row r="97" spans="1:4" x14ac:dyDescent="0.25">
      <c r="A97" s="55" t="s">
        <v>358</v>
      </c>
      <c r="B97" s="56">
        <v>15</v>
      </c>
      <c r="C97" s="56">
        <v>42</v>
      </c>
      <c r="D97" s="56">
        <f t="shared" si="0"/>
        <v>0.35714285714285715</v>
      </c>
    </row>
    <row r="98" spans="1:4" x14ac:dyDescent="0.25">
      <c r="A98" s="55" t="s">
        <v>359</v>
      </c>
      <c r="B98" s="56">
        <v>15</v>
      </c>
      <c r="C98" s="56">
        <v>43</v>
      </c>
      <c r="D98" s="56">
        <f t="shared" si="0"/>
        <v>0.34883720930232559</v>
      </c>
    </row>
    <row r="99" spans="1:4" x14ac:dyDescent="0.25">
      <c r="A99" s="55" t="s">
        <v>360</v>
      </c>
      <c r="B99" s="56">
        <v>15</v>
      </c>
      <c r="C99" s="56">
        <v>44</v>
      </c>
      <c r="D99" s="56">
        <f t="shared" si="0"/>
        <v>0.34090909090909088</v>
      </c>
    </row>
    <row r="100" spans="1:4" x14ac:dyDescent="0.25">
      <c r="A100" s="55" t="s">
        <v>361</v>
      </c>
      <c r="B100" s="56">
        <v>15</v>
      </c>
      <c r="C100" s="56">
        <v>45</v>
      </c>
      <c r="D100" s="56">
        <f t="shared" si="0"/>
        <v>0.33333333333333331</v>
      </c>
    </row>
    <row r="101" spans="1:4" x14ac:dyDescent="0.25">
      <c r="A101" s="55" t="s">
        <v>362</v>
      </c>
      <c r="B101" s="56">
        <v>15</v>
      </c>
      <c r="C101" s="56">
        <v>46</v>
      </c>
      <c r="D101" s="56">
        <f t="shared" si="0"/>
        <v>0.32608695652173914</v>
      </c>
    </row>
    <row r="102" spans="1:4" x14ac:dyDescent="0.25">
      <c r="A102" s="55" t="s">
        <v>363</v>
      </c>
      <c r="B102" s="56">
        <v>15</v>
      </c>
      <c r="C102" s="56">
        <v>47</v>
      </c>
      <c r="D102" s="56">
        <f t="shared" si="0"/>
        <v>0.31914893617021278</v>
      </c>
    </row>
    <row r="103" spans="1:4" x14ac:dyDescent="0.25">
      <c r="A103" s="55" t="s">
        <v>364</v>
      </c>
      <c r="B103" s="56">
        <v>15</v>
      </c>
      <c r="C103" s="56">
        <v>48</v>
      </c>
      <c r="D103" s="56">
        <f t="shared" si="0"/>
        <v>0.3125</v>
      </c>
    </row>
    <row r="104" spans="1:4" x14ac:dyDescent="0.25">
      <c r="A104" s="55" t="s">
        <v>365</v>
      </c>
      <c r="B104" s="56">
        <v>15</v>
      </c>
      <c r="C104" s="56">
        <v>49</v>
      </c>
      <c r="D104" s="56">
        <f t="shared" si="0"/>
        <v>0.30612244897959184</v>
      </c>
    </row>
    <row r="105" spans="1:4" x14ac:dyDescent="0.25">
      <c r="A105" s="55" t="s">
        <v>366</v>
      </c>
      <c r="B105" s="56">
        <v>15</v>
      </c>
      <c r="C105" s="56">
        <v>50</v>
      </c>
      <c r="D105" s="56">
        <f t="shared" si="0"/>
        <v>0.3</v>
      </c>
    </row>
    <row r="106" spans="1:4" x14ac:dyDescent="0.25">
      <c r="A106" s="55" t="s">
        <v>367</v>
      </c>
      <c r="B106" s="56">
        <v>15</v>
      </c>
      <c r="C106" s="56">
        <v>51</v>
      </c>
      <c r="D106" s="56">
        <f t="shared" si="0"/>
        <v>0.29411764705882354</v>
      </c>
    </row>
    <row r="107" spans="1:4" x14ac:dyDescent="0.25">
      <c r="A107" s="55" t="s">
        <v>368</v>
      </c>
      <c r="B107" s="56">
        <v>15</v>
      </c>
      <c r="C107" s="56">
        <v>52</v>
      </c>
      <c r="D107" s="56">
        <f t="shared" si="0"/>
        <v>0.28846153846153844</v>
      </c>
    </row>
    <row r="108" spans="1:4" x14ac:dyDescent="0.25">
      <c r="A108" s="55" t="s">
        <v>369</v>
      </c>
      <c r="B108" s="56">
        <v>16</v>
      </c>
      <c r="C108" s="56">
        <v>16</v>
      </c>
      <c r="D108" s="56">
        <f t="shared" si="0"/>
        <v>1</v>
      </c>
    </row>
    <row r="109" spans="1:4" x14ac:dyDescent="0.25">
      <c r="A109" s="55" t="s">
        <v>370</v>
      </c>
      <c r="B109" s="56">
        <v>16</v>
      </c>
      <c r="C109" s="56">
        <v>17</v>
      </c>
      <c r="D109" s="56">
        <f t="shared" si="0"/>
        <v>0.94117647058823528</v>
      </c>
    </row>
    <row r="110" spans="1:4" x14ac:dyDescent="0.25">
      <c r="A110" s="55" t="s">
        <v>371</v>
      </c>
      <c r="B110" s="56">
        <v>16</v>
      </c>
      <c r="C110" s="56">
        <v>18</v>
      </c>
      <c r="D110" s="56">
        <f t="shared" si="0"/>
        <v>0.88888888888888884</v>
      </c>
    </row>
    <row r="111" spans="1:4" x14ac:dyDescent="0.25">
      <c r="A111" s="55" t="s">
        <v>372</v>
      </c>
      <c r="B111" s="56">
        <v>16</v>
      </c>
      <c r="C111" s="56">
        <v>19</v>
      </c>
      <c r="D111" s="56">
        <f t="shared" si="0"/>
        <v>0.84210526315789469</v>
      </c>
    </row>
    <row r="112" spans="1:4" x14ac:dyDescent="0.25">
      <c r="A112" s="55" t="s">
        <v>373</v>
      </c>
      <c r="B112" s="56">
        <v>16</v>
      </c>
      <c r="C112" s="56">
        <v>20</v>
      </c>
      <c r="D112" s="56">
        <f t="shared" si="0"/>
        <v>0.8</v>
      </c>
    </row>
    <row r="113" spans="1:4" x14ac:dyDescent="0.25">
      <c r="A113" s="55" t="s">
        <v>374</v>
      </c>
      <c r="B113" s="56">
        <v>16</v>
      </c>
      <c r="C113" s="56">
        <v>21</v>
      </c>
      <c r="D113" s="56">
        <f t="shared" si="0"/>
        <v>0.76190476190476186</v>
      </c>
    </row>
    <row r="114" spans="1:4" x14ac:dyDescent="0.25">
      <c r="A114" s="55" t="s">
        <v>146</v>
      </c>
      <c r="B114" s="56">
        <v>16</v>
      </c>
      <c r="C114" s="56">
        <v>22</v>
      </c>
      <c r="D114" s="56">
        <f t="shared" si="0"/>
        <v>0.72727272727272729</v>
      </c>
    </row>
    <row r="115" spans="1:4" x14ac:dyDescent="0.25">
      <c r="A115" s="55" t="s">
        <v>122</v>
      </c>
      <c r="B115" s="56">
        <v>16</v>
      </c>
      <c r="C115" s="56">
        <v>23</v>
      </c>
      <c r="D115" s="56">
        <f t="shared" si="0"/>
        <v>0.69565217391304346</v>
      </c>
    </row>
    <row r="116" spans="1:4" x14ac:dyDescent="0.25">
      <c r="A116" s="55" t="s">
        <v>13</v>
      </c>
      <c r="B116" s="56">
        <v>16</v>
      </c>
      <c r="C116" s="56">
        <v>24</v>
      </c>
      <c r="D116" s="56">
        <f t="shared" si="0"/>
        <v>0.66666666666666663</v>
      </c>
    </row>
    <row r="117" spans="1:4" x14ac:dyDescent="0.25">
      <c r="A117" s="55" t="s">
        <v>119</v>
      </c>
      <c r="B117" s="56">
        <v>16</v>
      </c>
      <c r="C117" s="56">
        <v>25</v>
      </c>
      <c r="D117" s="56">
        <f t="shared" si="0"/>
        <v>0.64</v>
      </c>
    </row>
    <row r="118" spans="1:4" x14ac:dyDescent="0.25">
      <c r="A118" s="55" t="s">
        <v>117</v>
      </c>
      <c r="B118" s="56">
        <v>16</v>
      </c>
      <c r="C118" s="56">
        <v>26</v>
      </c>
      <c r="D118" s="56">
        <f t="shared" si="0"/>
        <v>0.61538461538461542</v>
      </c>
    </row>
    <row r="119" spans="1:4" x14ac:dyDescent="0.25">
      <c r="A119" s="55" t="s">
        <v>166</v>
      </c>
      <c r="B119" s="56">
        <v>16</v>
      </c>
      <c r="C119" s="56">
        <v>27</v>
      </c>
      <c r="D119" s="56">
        <f t="shared" si="0"/>
        <v>0.59259259259259256</v>
      </c>
    </row>
    <row r="120" spans="1:4" x14ac:dyDescent="0.25">
      <c r="A120" s="55" t="s">
        <v>226</v>
      </c>
      <c r="B120" s="56">
        <v>16</v>
      </c>
      <c r="C120" s="56">
        <v>28</v>
      </c>
      <c r="D120" s="56">
        <f t="shared" si="0"/>
        <v>0.5714285714285714</v>
      </c>
    </row>
    <row r="121" spans="1:4" x14ac:dyDescent="0.25">
      <c r="A121" s="55" t="s">
        <v>7</v>
      </c>
      <c r="B121" s="56">
        <v>16</v>
      </c>
      <c r="C121" s="56">
        <v>29</v>
      </c>
      <c r="D121" s="56">
        <f t="shared" si="0"/>
        <v>0.55172413793103448</v>
      </c>
    </row>
    <row r="122" spans="1:4" x14ac:dyDescent="0.25">
      <c r="A122" s="55" t="s">
        <v>6</v>
      </c>
      <c r="B122" s="56">
        <v>16</v>
      </c>
      <c r="C122" s="56">
        <v>30</v>
      </c>
      <c r="D122" s="56">
        <f t="shared" si="0"/>
        <v>0.53333333333333333</v>
      </c>
    </row>
    <row r="123" spans="1:4" x14ac:dyDescent="0.25">
      <c r="A123" s="55" t="s">
        <v>5</v>
      </c>
      <c r="B123" s="56">
        <v>16</v>
      </c>
      <c r="C123" s="56">
        <v>31</v>
      </c>
      <c r="D123" s="56">
        <f t="shared" si="0"/>
        <v>0.5161290322580645</v>
      </c>
    </row>
    <row r="124" spans="1:4" x14ac:dyDescent="0.25">
      <c r="A124" s="55" t="s">
        <v>136</v>
      </c>
      <c r="B124" s="56">
        <v>16</v>
      </c>
      <c r="C124" s="56">
        <v>32</v>
      </c>
      <c r="D124" s="56">
        <f t="shared" si="0"/>
        <v>0.5</v>
      </c>
    </row>
    <row r="125" spans="1:4" x14ac:dyDescent="0.25">
      <c r="A125" s="55" t="s">
        <v>227</v>
      </c>
      <c r="B125" s="56">
        <v>16</v>
      </c>
      <c r="C125" s="56">
        <v>33</v>
      </c>
      <c r="D125" s="56">
        <f t="shared" si="0"/>
        <v>0.48484848484848486</v>
      </c>
    </row>
    <row r="126" spans="1:4" x14ac:dyDescent="0.25">
      <c r="A126" s="55" t="s">
        <v>2</v>
      </c>
      <c r="B126" s="56">
        <v>16</v>
      </c>
      <c r="C126" s="56">
        <v>34</v>
      </c>
      <c r="D126" s="56">
        <f t="shared" si="0"/>
        <v>0.47058823529411764</v>
      </c>
    </row>
    <row r="127" spans="1:4" x14ac:dyDescent="0.25">
      <c r="A127" s="55" t="s">
        <v>1</v>
      </c>
      <c r="B127" s="56">
        <v>16</v>
      </c>
      <c r="C127" s="56">
        <v>35</v>
      </c>
      <c r="D127" s="56">
        <f t="shared" si="0"/>
        <v>0.45714285714285713</v>
      </c>
    </row>
    <row r="128" spans="1:4" x14ac:dyDescent="0.25">
      <c r="A128" s="55" t="s">
        <v>228</v>
      </c>
      <c r="B128" s="56">
        <v>16</v>
      </c>
      <c r="C128" s="56">
        <v>36</v>
      </c>
      <c r="D128" s="56">
        <f t="shared" si="0"/>
        <v>0.44444444444444442</v>
      </c>
    </row>
    <row r="129" spans="1:4" x14ac:dyDescent="0.25">
      <c r="A129" s="55" t="s">
        <v>375</v>
      </c>
      <c r="B129" s="56">
        <v>16</v>
      </c>
      <c r="C129" s="56">
        <v>37</v>
      </c>
      <c r="D129" s="56">
        <f t="shared" si="0"/>
        <v>0.43243243243243246</v>
      </c>
    </row>
    <row r="130" spans="1:4" x14ac:dyDescent="0.25">
      <c r="A130" s="55" t="s">
        <v>376</v>
      </c>
      <c r="B130" s="56">
        <v>16</v>
      </c>
      <c r="C130" s="56">
        <v>38</v>
      </c>
      <c r="D130" s="56">
        <f t="shared" si="0"/>
        <v>0.42105263157894735</v>
      </c>
    </row>
    <row r="131" spans="1:4" x14ac:dyDescent="0.25">
      <c r="A131" s="55" t="s">
        <v>377</v>
      </c>
      <c r="B131" s="56">
        <v>16</v>
      </c>
      <c r="C131" s="56">
        <v>39</v>
      </c>
      <c r="D131" s="56">
        <f t="shared" si="0"/>
        <v>0.41025641025641024</v>
      </c>
    </row>
    <row r="132" spans="1:4" x14ac:dyDescent="0.25">
      <c r="A132" s="55" t="s">
        <v>158</v>
      </c>
      <c r="B132" s="56">
        <v>16</v>
      </c>
      <c r="C132" s="56">
        <v>40</v>
      </c>
      <c r="D132" s="56">
        <f t="shared" si="0"/>
        <v>0.4</v>
      </c>
    </row>
    <row r="133" spans="1:4" x14ac:dyDescent="0.25">
      <c r="A133" s="55" t="s">
        <v>378</v>
      </c>
      <c r="B133" s="56">
        <v>16</v>
      </c>
      <c r="C133" s="56">
        <v>41</v>
      </c>
      <c r="D133" s="56">
        <f t="shared" si="0"/>
        <v>0.3902439024390244</v>
      </c>
    </row>
    <row r="134" spans="1:4" x14ac:dyDescent="0.25">
      <c r="A134" s="55" t="s">
        <v>131</v>
      </c>
      <c r="B134" s="56">
        <v>16</v>
      </c>
      <c r="C134" s="56">
        <v>42</v>
      </c>
      <c r="D134" s="56">
        <f t="shared" si="0"/>
        <v>0.38095238095238093</v>
      </c>
    </row>
    <row r="135" spans="1:4" x14ac:dyDescent="0.25">
      <c r="A135" s="55" t="s">
        <v>379</v>
      </c>
      <c r="B135" s="56">
        <v>16</v>
      </c>
      <c r="C135" s="56">
        <v>43</v>
      </c>
      <c r="D135" s="56">
        <f t="shared" si="0"/>
        <v>0.37209302325581395</v>
      </c>
    </row>
    <row r="136" spans="1:4" x14ac:dyDescent="0.25">
      <c r="A136" s="55" t="s">
        <v>380</v>
      </c>
      <c r="B136" s="56">
        <v>16</v>
      </c>
      <c r="C136" s="56">
        <v>44</v>
      </c>
      <c r="D136" s="56">
        <f t="shared" si="0"/>
        <v>0.36363636363636365</v>
      </c>
    </row>
    <row r="137" spans="1:4" x14ac:dyDescent="0.25">
      <c r="A137" s="55" t="s">
        <v>381</v>
      </c>
      <c r="B137" s="56">
        <v>16</v>
      </c>
      <c r="C137" s="56">
        <v>45</v>
      </c>
      <c r="D137" s="56">
        <f t="shared" si="0"/>
        <v>0.35555555555555557</v>
      </c>
    </row>
    <row r="138" spans="1:4" x14ac:dyDescent="0.25">
      <c r="A138" s="55" t="s">
        <v>382</v>
      </c>
      <c r="B138" s="56">
        <v>16</v>
      </c>
      <c r="C138" s="56">
        <v>46</v>
      </c>
      <c r="D138" s="56">
        <f t="shared" si="0"/>
        <v>0.34782608695652173</v>
      </c>
    </row>
    <row r="139" spans="1:4" x14ac:dyDescent="0.25">
      <c r="A139" s="55" t="s">
        <v>383</v>
      </c>
      <c r="B139" s="56">
        <v>16</v>
      </c>
      <c r="C139" s="56">
        <v>47</v>
      </c>
      <c r="D139" s="56">
        <f t="shared" si="0"/>
        <v>0.34042553191489361</v>
      </c>
    </row>
    <row r="140" spans="1:4" x14ac:dyDescent="0.25">
      <c r="A140" s="55" t="s">
        <v>384</v>
      </c>
      <c r="B140" s="56">
        <v>16</v>
      </c>
      <c r="C140" s="56">
        <v>48</v>
      </c>
      <c r="D140" s="56">
        <f t="shared" si="0"/>
        <v>0.33333333333333331</v>
      </c>
    </row>
    <row r="141" spans="1:4" x14ac:dyDescent="0.25">
      <c r="A141" s="55" t="s">
        <v>385</v>
      </c>
      <c r="B141" s="56">
        <v>16</v>
      </c>
      <c r="C141" s="56">
        <v>49</v>
      </c>
      <c r="D141" s="56">
        <f t="shared" si="0"/>
        <v>0.32653061224489793</v>
      </c>
    </row>
    <row r="142" spans="1:4" x14ac:dyDescent="0.25">
      <c r="A142" s="55" t="s">
        <v>386</v>
      </c>
      <c r="B142" s="56">
        <v>16</v>
      </c>
      <c r="C142" s="56">
        <v>50</v>
      </c>
      <c r="D142" s="56">
        <f t="shared" si="0"/>
        <v>0.32</v>
      </c>
    </row>
    <row r="143" spans="1:4" x14ac:dyDescent="0.25">
      <c r="A143" s="55" t="s">
        <v>387</v>
      </c>
      <c r="B143" s="56">
        <v>16</v>
      </c>
      <c r="C143" s="56">
        <v>51</v>
      </c>
      <c r="D143" s="56">
        <f t="shared" si="0"/>
        <v>0.31372549019607843</v>
      </c>
    </row>
    <row r="144" spans="1:4" x14ac:dyDescent="0.25">
      <c r="A144" s="55" t="s">
        <v>388</v>
      </c>
      <c r="B144" s="56">
        <v>16</v>
      </c>
      <c r="C144" s="56">
        <v>52</v>
      </c>
      <c r="D144" s="56">
        <f t="shared" si="0"/>
        <v>0.30769230769230771</v>
      </c>
    </row>
    <row r="145" spans="1:4" x14ac:dyDescent="0.25">
      <c r="A145" s="55" t="s">
        <v>156</v>
      </c>
      <c r="B145" s="56">
        <v>16</v>
      </c>
      <c r="C145" s="56">
        <v>53</v>
      </c>
      <c r="D145" s="56">
        <f t="shared" si="0"/>
        <v>0.30188679245283018</v>
      </c>
    </row>
    <row r="146" spans="1:4" x14ac:dyDescent="0.25">
      <c r="A146" s="55" t="s">
        <v>389</v>
      </c>
      <c r="B146" s="56">
        <v>17</v>
      </c>
      <c r="C146" s="56">
        <v>16</v>
      </c>
      <c r="D146" s="56">
        <f t="shared" si="0"/>
        <v>1.0625</v>
      </c>
    </row>
    <row r="147" spans="1:4" x14ac:dyDescent="0.25">
      <c r="A147" s="55" t="s">
        <v>390</v>
      </c>
      <c r="B147" s="56">
        <v>17</v>
      </c>
      <c r="C147" s="56">
        <v>17</v>
      </c>
      <c r="D147" s="56">
        <f t="shared" si="0"/>
        <v>1</v>
      </c>
    </row>
    <row r="148" spans="1:4" x14ac:dyDescent="0.25">
      <c r="A148" s="55" t="s">
        <v>315</v>
      </c>
      <c r="B148" s="56">
        <v>17</v>
      </c>
      <c r="C148" s="56">
        <v>18</v>
      </c>
      <c r="D148" s="56">
        <f t="shared" si="0"/>
        <v>0.94444444444444442</v>
      </c>
    </row>
    <row r="149" spans="1:4" x14ac:dyDescent="0.25">
      <c r="A149" s="55" t="s">
        <v>391</v>
      </c>
      <c r="B149" s="56">
        <v>17</v>
      </c>
      <c r="C149" s="56">
        <v>19</v>
      </c>
      <c r="D149" s="56">
        <f t="shared" si="0"/>
        <v>0.89473684210526316</v>
      </c>
    </row>
    <row r="150" spans="1:4" x14ac:dyDescent="0.25">
      <c r="A150" s="55" t="s">
        <v>392</v>
      </c>
      <c r="B150" s="56">
        <v>17</v>
      </c>
      <c r="C150" s="56">
        <v>20</v>
      </c>
      <c r="D150" s="56">
        <f t="shared" si="0"/>
        <v>0.85</v>
      </c>
    </row>
    <row r="151" spans="1:4" x14ac:dyDescent="0.25">
      <c r="A151" s="55" t="s">
        <v>393</v>
      </c>
      <c r="B151" s="56">
        <v>17</v>
      </c>
      <c r="C151" s="56">
        <v>21</v>
      </c>
      <c r="D151" s="56">
        <f t="shared" si="0"/>
        <v>0.80952380952380953</v>
      </c>
    </row>
    <row r="152" spans="1:4" x14ac:dyDescent="0.25">
      <c r="A152" s="55" t="s">
        <v>394</v>
      </c>
      <c r="B152" s="56">
        <v>17</v>
      </c>
      <c r="C152" s="56">
        <v>22</v>
      </c>
      <c r="D152" s="56">
        <f t="shared" si="0"/>
        <v>0.77272727272727271</v>
      </c>
    </row>
    <row r="153" spans="1:4" x14ac:dyDescent="0.25">
      <c r="A153" s="55" t="s">
        <v>167</v>
      </c>
      <c r="B153" s="56">
        <v>17</v>
      </c>
      <c r="C153" s="56">
        <v>23</v>
      </c>
      <c r="D153" s="56">
        <f t="shared" si="0"/>
        <v>0.73913043478260865</v>
      </c>
    </row>
    <row r="154" spans="1:4" x14ac:dyDescent="0.25">
      <c r="A154" s="55" t="s">
        <v>229</v>
      </c>
      <c r="B154" s="56">
        <v>17</v>
      </c>
      <c r="C154" s="56">
        <v>24</v>
      </c>
      <c r="D154" s="56">
        <f t="shared" si="0"/>
        <v>0.70833333333333337</v>
      </c>
    </row>
    <row r="155" spans="1:4" x14ac:dyDescent="0.25">
      <c r="A155" s="55" t="s">
        <v>14</v>
      </c>
      <c r="B155" s="56">
        <v>17</v>
      </c>
      <c r="C155" s="56">
        <v>25</v>
      </c>
      <c r="D155" s="56">
        <f t="shared" ref="D155:D287" si="1">B155/C155</f>
        <v>0.68</v>
      </c>
    </row>
    <row r="156" spans="1:4" x14ac:dyDescent="0.25">
      <c r="A156" s="55" t="s">
        <v>121</v>
      </c>
      <c r="B156" s="56">
        <v>17</v>
      </c>
      <c r="C156" s="56">
        <v>26</v>
      </c>
      <c r="D156" s="56">
        <f t="shared" si="1"/>
        <v>0.65384615384615385</v>
      </c>
    </row>
    <row r="157" spans="1:4" x14ac:dyDescent="0.25">
      <c r="A157" s="55" t="s">
        <v>118</v>
      </c>
      <c r="B157" s="56">
        <v>17</v>
      </c>
      <c r="C157" s="56">
        <v>27</v>
      </c>
      <c r="D157" s="56">
        <f t="shared" si="1"/>
        <v>0.62962962962962965</v>
      </c>
    </row>
    <row r="158" spans="1:4" x14ac:dyDescent="0.25">
      <c r="A158" s="55" t="s">
        <v>10</v>
      </c>
      <c r="B158" s="56">
        <v>17</v>
      </c>
      <c r="C158" s="56">
        <v>28</v>
      </c>
      <c r="D158" s="56">
        <f t="shared" si="1"/>
        <v>0.6071428571428571</v>
      </c>
    </row>
    <row r="159" spans="1:4" x14ac:dyDescent="0.25">
      <c r="A159" s="55" t="s">
        <v>9</v>
      </c>
      <c r="B159" s="56">
        <v>17</v>
      </c>
      <c r="C159" s="56">
        <v>29</v>
      </c>
      <c r="D159" s="56">
        <f t="shared" si="1"/>
        <v>0.58620689655172409</v>
      </c>
    </row>
    <row r="160" spans="1:4" x14ac:dyDescent="0.25">
      <c r="A160" s="55" t="s">
        <v>8</v>
      </c>
      <c r="B160" s="56">
        <v>17</v>
      </c>
      <c r="C160" s="56">
        <v>30</v>
      </c>
      <c r="D160" s="56">
        <f t="shared" si="1"/>
        <v>0.56666666666666665</v>
      </c>
    </row>
    <row r="161" spans="1:4" x14ac:dyDescent="0.25">
      <c r="A161" s="55" t="s">
        <v>137</v>
      </c>
      <c r="B161" s="56">
        <v>17</v>
      </c>
      <c r="C161" s="56">
        <v>31</v>
      </c>
      <c r="D161" s="56">
        <f t="shared" si="1"/>
        <v>0.54838709677419351</v>
      </c>
    </row>
    <row r="162" spans="1:4" x14ac:dyDescent="0.25">
      <c r="A162" s="55" t="s">
        <v>230</v>
      </c>
      <c r="B162" s="56">
        <v>17</v>
      </c>
      <c r="C162" s="56">
        <v>32</v>
      </c>
      <c r="D162" s="56">
        <f t="shared" si="1"/>
        <v>0.53125</v>
      </c>
    </row>
    <row r="163" spans="1:4" x14ac:dyDescent="0.25">
      <c r="A163" s="55" t="s">
        <v>73</v>
      </c>
      <c r="B163" s="56">
        <v>17</v>
      </c>
      <c r="C163" s="56">
        <v>33</v>
      </c>
      <c r="D163" s="56">
        <f t="shared" si="1"/>
        <v>0.51515151515151514</v>
      </c>
    </row>
    <row r="164" spans="1:4" x14ac:dyDescent="0.25">
      <c r="A164" s="55" t="s">
        <v>72</v>
      </c>
      <c r="B164" s="56">
        <v>17</v>
      </c>
      <c r="C164" s="56">
        <v>34</v>
      </c>
      <c r="D164" s="56">
        <f t="shared" si="1"/>
        <v>0.5</v>
      </c>
    </row>
    <row r="165" spans="1:4" x14ac:dyDescent="0.25">
      <c r="A165" s="55" t="s">
        <v>3</v>
      </c>
      <c r="B165" s="56">
        <v>17</v>
      </c>
      <c r="C165" s="56">
        <v>35</v>
      </c>
      <c r="D165" s="56">
        <f t="shared" si="1"/>
        <v>0.48571428571428571</v>
      </c>
    </row>
    <row r="166" spans="1:4" x14ac:dyDescent="0.25">
      <c r="A166" s="55" t="s">
        <v>231</v>
      </c>
      <c r="B166" s="56">
        <v>17</v>
      </c>
      <c r="C166" s="56">
        <v>36</v>
      </c>
      <c r="D166" s="56">
        <f t="shared" si="1"/>
        <v>0.47222222222222221</v>
      </c>
    </row>
    <row r="167" spans="1:4" x14ac:dyDescent="0.25">
      <c r="A167" s="55" t="s">
        <v>395</v>
      </c>
      <c r="B167" s="56">
        <v>17</v>
      </c>
      <c r="C167" s="56">
        <v>37</v>
      </c>
      <c r="D167" s="56">
        <f t="shared" si="1"/>
        <v>0.45945945945945948</v>
      </c>
    </row>
    <row r="168" spans="1:4" x14ac:dyDescent="0.25">
      <c r="A168" s="55" t="s">
        <v>396</v>
      </c>
      <c r="B168" s="56">
        <v>17</v>
      </c>
      <c r="C168" s="56">
        <v>38</v>
      </c>
      <c r="D168" s="56">
        <f t="shared" si="1"/>
        <v>0.44736842105263158</v>
      </c>
    </row>
    <row r="169" spans="1:4" x14ac:dyDescent="0.25">
      <c r="A169" s="55" t="s">
        <v>397</v>
      </c>
      <c r="B169" s="56">
        <v>17</v>
      </c>
      <c r="C169" s="56">
        <v>39</v>
      </c>
      <c r="D169" s="56">
        <f t="shared" si="1"/>
        <v>0.4358974358974359</v>
      </c>
    </row>
    <row r="170" spans="1:4" x14ac:dyDescent="0.25">
      <c r="A170" s="55" t="s">
        <v>398</v>
      </c>
      <c r="B170" s="56">
        <v>17</v>
      </c>
      <c r="C170" s="56">
        <v>40</v>
      </c>
      <c r="D170" s="56">
        <f t="shared" si="1"/>
        <v>0.42499999999999999</v>
      </c>
    </row>
    <row r="171" spans="1:4" x14ac:dyDescent="0.25">
      <c r="A171" s="55" t="s">
        <v>399</v>
      </c>
      <c r="B171" s="56">
        <v>17</v>
      </c>
      <c r="C171" s="56">
        <v>41</v>
      </c>
      <c r="D171" s="56">
        <f t="shared" si="1"/>
        <v>0.41463414634146339</v>
      </c>
    </row>
    <row r="172" spans="1:4" x14ac:dyDescent="0.25">
      <c r="A172" s="55" t="s">
        <v>400</v>
      </c>
      <c r="B172" s="56">
        <v>17</v>
      </c>
      <c r="C172" s="56">
        <v>42</v>
      </c>
      <c r="D172" s="56">
        <f t="shared" si="1"/>
        <v>0.40476190476190477</v>
      </c>
    </row>
    <row r="173" spans="1:4" x14ac:dyDescent="0.25">
      <c r="A173" s="55" t="s">
        <v>401</v>
      </c>
      <c r="B173" s="56">
        <v>17</v>
      </c>
      <c r="C173" s="56">
        <v>43</v>
      </c>
      <c r="D173" s="56">
        <f t="shared" si="1"/>
        <v>0.39534883720930231</v>
      </c>
    </row>
    <row r="174" spans="1:4" x14ac:dyDescent="0.25">
      <c r="A174" s="55" t="s">
        <v>402</v>
      </c>
      <c r="B174" s="56">
        <v>17</v>
      </c>
      <c r="C174" s="56">
        <v>44</v>
      </c>
      <c r="D174" s="56">
        <f t="shared" si="1"/>
        <v>0.38636363636363635</v>
      </c>
    </row>
    <row r="175" spans="1:4" x14ac:dyDescent="0.25">
      <c r="A175" s="55" t="s">
        <v>403</v>
      </c>
      <c r="B175" s="56">
        <v>17</v>
      </c>
      <c r="C175" s="56">
        <v>45</v>
      </c>
      <c r="D175" s="56">
        <f t="shared" si="1"/>
        <v>0.37777777777777777</v>
      </c>
    </row>
    <row r="176" spans="1:4" x14ac:dyDescent="0.25">
      <c r="A176" s="55" t="s">
        <v>404</v>
      </c>
      <c r="B176" s="56">
        <v>17</v>
      </c>
      <c r="C176" s="56">
        <v>46</v>
      </c>
      <c r="D176" s="56">
        <f t="shared" si="1"/>
        <v>0.36956521739130432</v>
      </c>
    </row>
    <row r="177" spans="1:4" x14ac:dyDescent="0.25">
      <c r="A177" s="55" t="s">
        <v>405</v>
      </c>
      <c r="B177" s="56">
        <v>17</v>
      </c>
      <c r="C177" s="56">
        <v>47</v>
      </c>
      <c r="D177" s="56">
        <f t="shared" si="1"/>
        <v>0.36170212765957449</v>
      </c>
    </row>
    <row r="178" spans="1:4" x14ac:dyDescent="0.25">
      <c r="A178" s="55" t="s">
        <v>406</v>
      </c>
      <c r="B178" s="56">
        <v>17</v>
      </c>
      <c r="C178" s="56">
        <v>48</v>
      </c>
      <c r="D178" s="56">
        <f t="shared" si="1"/>
        <v>0.35416666666666669</v>
      </c>
    </row>
    <row r="179" spans="1:4" x14ac:dyDescent="0.25">
      <c r="A179" s="55" t="s">
        <v>407</v>
      </c>
      <c r="B179" s="56">
        <v>17</v>
      </c>
      <c r="C179" s="56">
        <v>49</v>
      </c>
      <c r="D179" s="56">
        <f t="shared" si="1"/>
        <v>0.34693877551020408</v>
      </c>
    </row>
    <row r="180" spans="1:4" x14ac:dyDescent="0.25">
      <c r="A180" s="55" t="s">
        <v>408</v>
      </c>
      <c r="B180" s="56">
        <v>17</v>
      </c>
      <c r="C180" s="56">
        <v>50</v>
      </c>
      <c r="D180" s="56">
        <f t="shared" si="1"/>
        <v>0.34</v>
      </c>
    </row>
    <row r="181" spans="1:4" x14ac:dyDescent="0.25">
      <c r="A181" s="55" t="s">
        <v>409</v>
      </c>
      <c r="B181" s="56">
        <v>17</v>
      </c>
      <c r="C181" s="56">
        <v>51</v>
      </c>
      <c r="D181" s="56">
        <f t="shared" si="1"/>
        <v>0.33333333333333331</v>
      </c>
    </row>
    <row r="182" spans="1:4" x14ac:dyDescent="0.25">
      <c r="A182" s="55" t="s">
        <v>410</v>
      </c>
      <c r="B182" s="56">
        <v>17</v>
      </c>
      <c r="C182" s="56">
        <v>52</v>
      </c>
      <c r="D182" s="56">
        <f t="shared" si="1"/>
        <v>0.32692307692307693</v>
      </c>
    </row>
    <row r="183" spans="1:4" x14ac:dyDescent="0.25">
      <c r="A183" s="55" t="s">
        <v>126</v>
      </c>
      <c r="B183" s="56">
        <v>18</v>
      </c>
      <c r="C183" s="56">
        <v>19</v>
      </c>
      <c r="D183" s="56">
        <f t="shared" si="1"/>
        <v>0.94736842105263153</v>
      </c>
    </row>
    <row r="184" spans="1:4" x14ac:dyDescent="0.25">
      <c r="A184" s="55" t="s">
        <v>232</v>
      </c>
      <c r="B184" s="56">
        <v>18</v>
      </c>
      <c r="C184" s="56">
        <v>20</v>
      </c>
      <c r="D184" s="56">
        <f t="shared" si="1"/>
        <v>0.9</v>
      </c>
    </row>
    <row r="185" spans="1:4" x14ac:dyDescent="0.25">
      <c r="A185" s="55" t="s">
        <v>233</v>
      </c>
      <c r="B185" s="56">
        <v>18</v>
      </c>
      <c r="C185" s="56">
        <v>21</v>
      </c>
      <c r="D185" s="56">
        <f t="shared" si="1"/>
        <v>0.8571428571428571</v>
      </c>
    </row>
    <row r="186" spans="1:4" x14ac:dyDescent="0.25">
      <c r="A186" s="55" t="s">
        <v>124</v>
      </c>
      <c r="B186" s="56">
        <v>18</v>
      </c>
      <c r="C186" s="56">
        <v>22</v>
      </c>
      <c r="D186" s="56">
        <f t="shared" si="1"/>
        <v>0.81818181818181823</v>
      </c>
    </row>
    <row r="187" spans="1:4" x14ac:dyDescent="0.25">
      <c r="A187" s="55" t="s">
        <v>169</v>
      </c>
      <c r="B187" s="56">
        <v>18</v>
      </c>
      <c r="C187" s="56">
        <v>23</v>
      </c>
      <c r="D187" s="56">
        <f t="shared" si="1"/>
        <v>0.78260869565217395</v>
      </c>
    </row>
    <row r="188" spans="1:4" x14ac:dyDescent="0.25">
      <c r="A188" s="55" t="s">
        <v>123</v>
      </c>
      <c r="B188" s="56">
        <v>18</v>
      </c>
      <c r="C188" s="56">
        <v>24</v>
      </c>
      <c r="D188" s="56">
        <f t="shared" si="1"/>
        <v>0.75</v>
      </c>
    </row>
    <row r="189" spans="1:4" x14ac:dyDescent="0.25">
      <c r="A189" s="55" t="s">
        <v>16</v>
      </c>
      <c r="B189" s="56">
        <v>18</v>
      </c>
      <c r="C189" s="56">
        <v>25</v>
      </c>
      <c r="D189" s="56">
        <f t="shared" si="1"/>
        <v>0.72</v>
      </c>
    </row>
    <row r="190" spans="1:4" x14ac:dyDescent="0.25">
      <c r="A190" s="55" t="s">
        <v>143</v>
      </c>
      <c r="B190" s="56">
        <v>18</v>
      </c>
      <c r="C190" s="56">
        <v>26</v>
      </c>
      <c r="D190" s="56">
        <f t="shared" si="1"/>
        <v>0.69230769230769229</v>
      </c>
    </row>
    <row r="191" spans="1:4" x14ac:dyDescent="0.25">
      <c r="A191" s="55" t="s">
        <v>104</v>
      </c>
      <c r="B191" s="56">
        <v>18</v>
      </c>
      <c r="C191" s="56">
        <v>27</v>
      </c>
      <c r="D191" s="56">
        <f t="shared" si="1"/>
        <v>0.66666666666666663</v>
      </c>
    </row>
    <row r="192" spans="1:4" x14ac:dyDescent="0.25">
      <c r="A192" s="55" t="s">
        <v>12</v>
      </c>
      <c r="B192" s="56">
        <v>18</v>
      </c>
      <c r="C192" s="56">
        <v>28</v>
      </c>
      <c r="D192" s="56">
        <f t="shared" si="1"/>
        <v>0.6428571428571429</v>
      </c>
    </row>
    <row r="193" spans="1:4" x14ac:dyDescent="0.25">
      <c r="A193" s="55" t="s">
        <v>11</v>
      </c>
      <c r="B193" s="56">
        <v>18</v>
      </c>
      <c r="C193" s="56">
        <v>29</v>
      </c>
      <c r="D193" s="56">
        <f t="shared" si="1"/>
        <v>0.62068965517241381</v>
      </c>
    </row>
    <row r="194" spans="1:4" x14ac:dyDescent="0.25">
      <c r="A194" s="55" t="s">
        <v>140</v>
      </c>
      <c r="B194" s="56">
        <v>18</v>
      </c>
      <c r="C194" s="56">
        <v>30</v>
      </c>
      <c r="D194" s="56">
        <f t="shared" si="1"/>
        <v>0.6</v>
      </c>
    </row>
    <row r="195" spans="1:4" x14ac:dyDescent="0.25">
      <c r="A195" s="55" t="s">
        <v>234</v>
      </c>
      <c r="B195" s="56">
        <v>18</v>
      </c>
      <c r="C195" s="56">
        <v>31</v>
      </c>
      <c r="D195" s="56">
        <f t="shared" si="1"/>
        <v>0.58064516129032262</v>
      </c>
    </row>
    <row r="196" spans="1:4" x14ac:dyDescent="0.25">
      <c r="A196" s="55" t="s">
        <v>76</v>
      </c>
      <c r="B196" s="56">
        <v>18</v>
      </c>
      <c r="C196" s="56">
        <v>32</v>
      </c>
      <c r="D196" s="56">
        <f t="shared" si="1"/>
        <v>0.5625</v>
      </c>
    </row>
    <row r="197" spans="1:4" x14ac:dyDescent="0.25">
      <c r="A197" s="55" t="s">
        <v>75</v>
      </c>
      <c r="B197" s="56">
        <v>18</v>
      </c>
      <c r="C197" s="56">
        <v>33</v>
      </c>
      <c r="D197" s="56">
        <f t="shared" si="1"/>
        <v>0.54545454545454541</v>
      </c>
    </row>
    <row r="198" spans="1:4" x14ac:dyDescent="0.25">
      <c r="A198" s="55" t="s">
        <v>74</v>
      </c>
      <c r="B198" s="56">
        <v>18</v>
      </c>
      <c r="C198" s="56">
        <v>34</v>
      </c>
      <c r="D198" s="56">
        <f t="shared" si="1"/>
        <v>0.52941176470588236</v>
      </c>
    </row>
    <row r="199" spans="1:4" x14ac:dyDescent="0.25">
      <c r="A199" s="55" t="s">
        <v>235</v>
      </c>
      <c r="B199" s="56">
        <v>18</v>
      </c>
      <c r="C199" s="56">
        <v>35</v>
      </c>
      <c r="D199" s="56">
        <f t="shared" si="1"/>
        <v>0.51428571428571423</v>
      </c>
    </row>
    <row r="200" spans="1:4" x14ac:dyDescent="0.25">
      <c r="A200" s="55" t="s">
        <v>411</v>
      </c>
      <c r="B200" s="56">
        <v>18</v>
      </c>
      <c r="C200" s="56">
        <v>36</v>
      </c>
      <c r="D200" s="56">
        <f t="shared" si="1"/>
        <v>0.5</v>
      </c>
    </row>
    <row r="201" spans="1:4" x14ac:dyDescent="0.25">
      <c r="A201" s="55" t="s">
        <v>412</v>
      </c>
      <c r="B201" s="56">
        <v>18</v>
      </c>
      <c r="C201" s="56">
        <v>37</v>
      </c>
      <c r="D201" s="56">
        <f t="shared" si="1"/>
        <v>0.48648648648648651</v>
      </c>
    </row>
    <row r="202" spans="1:4" x14ac:dyDescent="0.25">
      <c r="A202" s="55" t="s">
        <v>413</v>
      </c>
      <c r="B202" s="56">
        <v>19</v>
      </c>
      <c r="C202" s="56">
        <v>13</v>
      </c>
      <c r="D202" s="56">
        <f t="shared" si="1"/>
        <v>1.4615384615384615</v>
      </c>
    </row>
    <row r="203" spans="1:4" x14ac:dyDescent="0.25">
      <c r="A203" s="55" t="s">
        <v>414</v>
      </c>
      <c r="B203" s="56">
        <v>19</v>
      </c>
      <c r="C203" s="56">
        <v>14</v>
      </c>
      <c r="D203" s="56">
        <f t="shared" si="1"/>
        <v>1.3571428571428572</v>
      </c>
    </row>
    <row r="204" spans="1:4" x14ac:dyDescent="0.25">
      <c r="A204" s="55" t="s">
        <v>415</v>
      </c>
      <c r="B204" s="56">
        <v>19</v>
      </c>
      <c r="C204" s="56">
        <v>15</v>
      </c>
      <c r="D204" s="56">
        <f t="shared" si="1"/>
        <v>1.2666666666666666</v>
      </c>
    </row>
    <row r="205" spans="1:4" x14ac:dyDescent="0.25">
      <c r="A205" s="55" t="s">
        <v>416</v>
      </c>
      <c r="B205" s="56">
        <v>19</v>
      </c>
      <c r="C205" s="56">
        <v>16</v>
      </c>
      <c r="D205" s="56">
        <f t="shared" si="1"/>
        <v>1.1875</v>
      </c>
    </row>
    <row r="206" spans="1:4" x14ac:dyDescent="0.25">
      <c r="A206" s="55" t="s">
        <v>417</v>
      </c>
      <c r="B206" s="56">
        <v>19</v>
      </c>
      <c r="C206" s="56">
        <v>17</v>
      </c>
      <c r="D206" s="56">
        <f t="shared" si="1"/>
        <v>1.1176470588235294</v>
      </c>
    </row>
    <row r="207" spans="1:4" x14ac:dyDescent="0.25">
      <c r="A207" s="55" t="s">
        <v>418</v>
      </c>
      <c r="B207" s="56">
        <v>19</v>
      </c>
      <c r="C207" s="56">
        <v>18</v>
      </c>
      <c r="D207" s="56">
        <f t="shared" si="1"/>
        <v>1.0555555555555556</v>
      </c>
    </row>
    <row r="208" spans="1:4" x14ac:dyDescent="0.25">
      <c r="A208" s="55" t="s">
        <v>419</v>
      </c>
      <c r="B208" s="56">
        <v>19</v>
      </c>
      <c r="C208" s="56">
        <v>19</v>
      </c>
      <c r="D208" s="56">
        <f t="shared" si="1"/>
        <v>1</v>
      </c>
    </row>
    <row r="209" spans="1:4" x14ac:dyDescent="0.25">
      <c r="A209" s="55" t="s">
        <v>420</v>
      </c>
      <c r="B209" s="56">
        <v>19</v>
      </c>
      <c r="C209" s="56">
        <v>20</v>
      </c>
      <c r="D209" s="56">
        <f t="shared" si="1"/>
        <v>0.95</v>
      </c>
    </row>
    <row r="210" spans="1:4" x14ac:dyDescent="0.25">
      <c r="A210" s="55" t="s">
        <v>106</v>
      </c>
      <c r="B210" s="56">
        <v>19</v>
      </c>
      <c r="C210" s="56">
        <v>21</v>
      </c>
      <c r="D210" s="56">
        <f t="shared" si="1"/>
        <v>0.90476190476190477</v>
      </c>
    </row>
    <row r="211" spans="1:4" x14ac:dyDescent="0.25">
      <c r="A211" s="55" t="s">
        <v>105</v>
      </c>
      <c r="B211" s="56">
        <v>19</v>
      </c>
      <c r="C211" s="56">
        <v>22</v>
      </c>
      <c r="D211" s="56">
        <f t="shared" si="1"/>
        <v>0.86363636363636365</v>
      </c>
    </row>
    <row r="212" spans="1:4" x14ac:dyDescent="0.25">
      <c r="A212" s="55" t="s">
        <v>22</v>
      </c>
      <c r="B212" s="56">
        <v>19</v>
      </c>
      <c r="C212" s="56">
        <v>23</v>
      </c>
      <c r="D212" s="56">
        <f t="shared" si="1"/>
        <v>0.82608695652173914</v>
      </c>
    </row>
    <row r="213" spans="1:4" x14ac:dyDescent="0.25">
      <c r="A213" s="55" t="s">
        <v>20</v>
      </c>
      <c r="B213" s="56">
        <v>19</v>
      </c>
      <c r="C213" s="56">
        <v>24</v>
      </c>
      <c r="D213" s="56">
        <f t="shared" si="1"/>
        <v>0.79166666666666663</v>
      </c>
    </row>
    <row r="214" spans="1:4" x14ac:dyDescent="0.25">
      <c r="A214" s="55" t="s">
        <v>18</v>
      </c>
      <c r="B214" s="56">
        <v>19</v>
      </c>
      <c r="C214" s="56">
        <v>25</v>
      </c>
      <c r="D214" s="56">
        <f t="shared" si="1"/>
        <v>0.76</v>
      </c>
    </row>
    <row r="215" spans="1:4" x14ac:dyDescent="0.25">
      <c r="A215" s="55" t="s">
        <v>120</v>
      </c>
      <c r="B215" s="56">
        <v>19</v>
      </c>
      <c r="C215" s="56">
        <v>26</v>
      </c>
      <c r="D215" s="56">
        <f t="shared" si="1"/>
        <v>0.73076923076923073</v>
      </c>
    </row>
    <row r="216" spans="1:4" x14ac:dyDescent="0.25">
      <c r="A216" s="55" t="s">
        <v>15</v>
      </c>
      <c r="B216" s="56">
        <v>19</v>
      </c>
      <c r="C216" s="56">
        <v>27</v>
      </c>
      <c r="D216" s="56">
        <f t="shared" si="1"/>
        <v>0.70370370370370372</v>
      </c>
    </row>
    <row r="217" spans="1:4" x14ac:dyDescent="0.25">
      <c r="A217" s="55" t="s">
        <v>142</v>
      </c>
      <c r="B217" s="56">
        <v>19</v>
      </c>
      <c r="C217" s="56">
        <v>28</v>
      </c>
      <c r="D217" s="56">
        <f t="shared" si="1"/>
        <v>0.6785714285714286</v>
      </c>
    </row>
    <row r="218" spans="1:4" x14ac:dyDescent="0.25">
      <c r="A218" s="55" t="s">
        <v>141</v>
      </c>
      <c r="B218" s="56">
        <v>19</v>
      </c>
      <c r="C218" s="56">
        <v>29</v>
      </c>
      <c r="D218" s="56">
        <f t="shared" si="1"/>
        <v>0.65517241379310343</v>
      </c>
    </row>
    <row r="219" spans="1:4" x14ac:dyDescent="0.25">
      <c r="A219" s="55" t="s">
        <v>236</v>
      </c>
      <c r="B219" s="56">
        <v>19</v>
      </c>
      <c r="C219" s="56">
        <v>30</v>
      </c>
      <c r="D219" s="56">
        <f t="shared" si="1"/>
        <v>0.6333333333333333</v>
      </c>
    </row>
    <row r="220" spans="1:4" x14ac:dyDescent="0.25">
      <c r="A220" s="55" t="s">
        <v>79</v>
      </c>
      <c r="B220" s="56">
        <v>19</v>
      </c>
      <c r="C220" s="56">
        <v>31</v>
      </c>
      <c r="D220" s="56">
        <f t="shared" si="1"/>
        <v>0.61290322580645162</v>
      </c>
    </row>
    <row r="221" spans="1:4" x14ac:dyDescent="0.25">
      <c r="A221" s="55" t="s">
        <v>78</v>
      </c>
      <c r="B221" s="56">
        <v>19</v>
      </c>
      <c r="C221" s="56">
        <v>32</v>
      </c>
      <c r="D221" s="56">
        <f t="shared" si="1"/>
        <v>0.59375</v>
      </c>
    </row>
    <row r="222" spans="1:4" x14ac:dyDescent="0.25">
      <c r="A222" s="55" t="s">
        <v>77</v>
      </c>
      <c r="B222" s="56">
        <v>19</v>
      </c>
      <c r="C222" s="56">
        <v>33</v>
      </c>
      <c r="D222" s="56">
        <f t="shared" si="1"/>
        <v>0.5757575757575758</v>
      </c>
    </row>
    <row r="223" spans="1:4" x14ac:dyDescent="0.25">
      <c r="A223" s="55" t="s">
        <v>421</v>
      </c>
      <c r="B223" s="56">
        <v>19</v>
      </c>
      <c r="C223" s="56">
        <v>34</v>
      </c>
      <c r="D223" s="56">
        <f t="shared" si="1"/>
        <v>0.55882352941176472</v>
      </c>
    </row>
    <row r="224" spans="1:4" x14ac:dyDescent="0.25">
      <c r="A224" s="55" t="s">
        <v>422</v>
      </c>
      <c r="B224" s="56">
        <v>19</v>
      </c>
      <c r="C224" s="56">
        <v>35</v>
      </c>
      <c r="D224" s="56">
        <f t="shared" si="1"/>
        <v>0.54285714285714282</v>
      </c>
    </row>
    <row r="225" spans="1:4" x14ac:dyDescent="0.25">
      <c r="A225" s="55" t="s">
        <v>423</v>
      </c>
      <c r="B225" s="56">
        <v>19</v>
      </c>
      <c r="C225" s="56">
        <v>36</v>
      </c>
      <c r="D225" s="56">
        <f t="shared" si="1"/>
        <v>0.52777777777777779</v>
      </c>
    </row>
    <row r="226" spans="1:4" x14ac:dyDescent="0.25">
      <c r="A226" s="55" t="s">
        <v>424</v>
      </c>
      <c r="B226" s="56">
        <v>19</v>
      </c>
      <c r="C226" s="56">
        <v>37</v>
      </c>
      <c r="D226" s="56">
        <f t="shared" si="1"/>
        <v>0.51351351351351349</v>
      </c>
    </row>
    <row r="227" spans="1:4" x14ac:dyDescent="0.25">
      <c r="A227" s="55" t="s">
        <v>425</v>
      </c>
      <c r="B227" s="56">
        <v>19</v>
      </c>
      <c r="C227" s="56">
        <v>38</v>
      </c>
      <c r="D227" s="56">
        <f t="shared" si="1"/>
        <v>0.5</v>
      </c>
    </row>
    <row r="228" spans="1:4" x14ac:dyDescent="0.25">
      <c r="A228" s="55" t="s">
        <v>426</v>
      </c>
      <c r="B228" s="56">
        <v>19</v>
      </c>
      <c r="C228" s="56">
        <v>39</v>
      </c>
      <c r="D228" s="56">
        <f t="shared" si="1"/>
        <v>0.48717948717948717</v>
      </c>
    </row>
    <row r="229" spans="1:4" x14ac:dyDescent="0.25">
      <c r="A229" s="55" t="s">
        <v>427</v>
      </c>
      <c r="B229" s="56">
        <v>19</v>
      </c>
      <c r="C229" s="56">
        <v>40</v>
      </c>
      <c r="D229" s="56">
        <f t="shared" si="1"/>
        <v>0.47499999999999998</v>
      </c>
    </row>
    <row r="230" spans="1:4" x14ac:dyDescent="0.25">
      <c r="A230" s="55" t="s">
        <v>428</v>
      </c>
      <c r="B230" s="56">
        <v>19</v>
      </c>
      <c r="C230" s="56">
        <v>41</v>
      </c>
      <c r="D230" s="56">
        <f t="shared" si="1"/>
        <v>0.46341463414634149</v>
      </c>
    </row>
    <row r="231" spans="1:4" x14ac:dyDescent="0.25">
      <c r="A231" s="55" t="s">
        <v>429</v>
      </c>
      <c r="B231" s="56">
        <v>20</v>
      </c>
      <c r="C231" s="56">
        <v>17</v>
      </c>
      <c r="D231" s="56">
        <f t="shared" si="1"/>
        <v>1.1764705882352942</v>
      </c>
    </row>
    <row r="232" spans="1:4" x14ac:dyDescent="0.25">
      <c r="A232" s="55" t="s">
        <v>430</v>
      </c>
      <c r="B232" s="56">
        <v>20</v>
      </c>
      <c r="C232" s="56">
        <v>18</v>
      </c>
      <c r="D232" s="56">
        <f t="shared" si="1"/>
        <v>1.1111111111111112</v>
      </c>
    </row>
    <row r="233" spans="1:4" x14ac:dyDescent="0.25">
      <c r="A233" s="55" t="s">
        <v>431</v>
      </c>
      <c r="B233" s="56">
        <v>20</v>
      </c>
      <c r="C233" s="56">
        <v>19</v>
      </c>
      <c r="D233" s="56">
        <f t="shared" si="1"/>
        <v>1.0526315789473684</v>
      </c>
    </row>
    <row r="234" spans="1:4" x14ac:dyDescent="0.25">
      <c r="A234" s="55" t="s">
        <v>432</v>
      </c>
      <c r="B234" s="56">
        <v>20</v>
      </c>
      <c r="C234" s="56">
        <v>20</v>
      </c>
      <c r="D234" s="56">
        <f t="shared" si="1"/>
        <v>1</v>
      </c>
    </row>
    <row r="235" spans="1:4" x14ac:dyDescent="0.25">
      <c r="A235" s="55" t="s">
        <v>433</v>
      </c>
      <c r="B235" s="56">
        <v>20</v>
      </c>
      <c r="C235" s="56">
        <v>21</v>
      </c>
      <c r="D235" s="56">
        <f t="shared" si="1"/>
        <v>0.95238095238095233</v>
      </c>
    </row>
    <row r="236" spans="1:4" x14ac:dyDescent="0.25">
      <c r="A236" s="55" t="s">
        <v>434</v>
      </c>
      <c r="B236" s="56">
        <v>20</v>
      </c>
      <c r="C236" s="56">
        <v>22</v>
      </c>
      <c r="D236" s="56">
        <f t="shared" si="1"/>
        <v>0.90909090909090906</v>
      </c>
    </row>
    <row r="237" spans="1:4" x14ac:dyDescent="0.25">
      <c r="A237" s="55" t="s">
        <v>435</v>
      </c>
      <c r="B237" s="56">
        <v>20</v>
      </c>
      <c r="C237" s="56">
        <v>23</v>
      </c>
      <c r="D237" s="56">
        <f t="shared" si="1"/>
        <v>0.86956521739130432</v>
      </c>
    </row>
    <row r="238" spans="1:4" x14ac:dyDescent="0.25">
      <c r="A238" s="55" t="s">
        <v>436</v>
      </c>
      <c r="B238" s="56">
        <v>20</v>
      </c>
      <c r="C238" s="56">
        <v>24</v>
      </c>
      <c r="D238" s="56">
        <f t="shared" si="1"/>
        <v>0.83333333333333337</v>
      </c>
    </row>
    <row r="239" spans="1:4" x14ac:dyDescent="0.25">
      <c r="A239" s="55" t="s">
        <v>170</v>
      </c>
      <c r="B239" s="56">
        <v>20</v>
      </c>
      <c r="C239" s="56">
        <v>25</v>
      </c>
      <c r="D239" s="56">
        <f t="shared" si="1"/>
        <v>0.8</v>
      </c>
    </row>
    <row r="240" spans="1:4" x14ac:dyDescent="0.25">
      <c r="A240" s="55" t="s">
        <v>168</v>
      </c>
      <c r="B240" s="56">
        <v>20</v>
      </c>
      <c r="C240" s="56">
        <v>26</v>
      </c>
      <c r="D240" s="56">
        <f t="shared" si="1"/>
        <v>0.76923076923076927</v>
      </c>
    </row>
    <row r="241" spans="1:4" x14ac:dyDescent="0.25">
      <c r="A241" s="55" t="s">
        <v>17</v>
      </c>
      <c r="B241" s="56">
        <v>20</v>
      </c>
      <c r="C241" s="56">
        <v>27</v>
      </c>
      <c r="D241" s="56">
        <f t="shared" si="1"/>
        <v>0.7407407407407407</v>
      </c>
    </row>
    <row r="242" spans="1:4" x14ac:dyDescent="0.25">
      <c r="A242" s="55" t="s">
        <v>145</v>
      </c>
      <c r="B242" s="56">
        <v>20</v>
      </c>
      <c r="C242" s="56">
        <v>28</v>
      </c>
      <c r="D242" s="56">
        <f t="shared" si="1"/>
        <v>0.7142857142857143</v>
      </c>
    </row>
    <row r="243" spans="1:4" x14ac:dyDescent="0.25">
      <c r="A243" s="55" t="s">
        <v>250</v>
      </c>
      <c r="B243" s="56">
        <v>20</v>
      </c>
      <c r="C243" s="56">
        <v>29</v>
      </c>
      <c r="D243" s="56">
        <f t="shared" si="1"/>
        <v>0.68965517241379315</v>
      </c>
    </row>
    <row r="244" spans="1:4" x14ac:dyDescent="0.25">
      <c r="A244" s="55" t="s">
        <v>81</v>
      </c>
      <c r="B244" s="56">
        <v>20</v>
      </c>
      <c r="C244" s="56">
        <v>30</v>
      </c>
      <c r="D244" s="56">
        <f t="shared" si="1"/>
        <v>0.66666666666666663</v>
      </c>
    </row>
    <row r="245" spans="1:4" x14ac:dyDescent="0.25">
      <c r="A245" s="55" t="s">
        <v>80</v>
      </c>
      <c r="B245" s="56">
        <v>20</v>
      </c>
      <c r="C245" s="56">
        <v>31</v>
      </c>
      <c r="D245" s="56">
        <f t="shared" si="1"/>
        <v>0.64516129032258063</v>
      </c>
    </row>
    <row r="246" spans="1:4" x14ac:dyDescent="0.25">
      <c r="A246" s="55" t="s">
        <v>251</v>
      </c>
      <c r="B246" s="56">
        <v>20</v>
      </c>
      <c r="C246" s="56">
        <v>32</v>
      </c>
      <c r="D246" s="56">
        <f t="shared" si="1"/>
        <v>0.625</v>
      </c>
    </row>
    <row r="247" spans="1:4" x14ac:dyDescent="0.25">
      <c r="A247" s="55" t="s">
        <v>252</v>
      </c>
      <c r="B247" s="56">
        <v>20</v>
      </c>
      <c r="C247" s="56">
        <v>33</v>
      </c>
      <c r="D247" s="56">
        <f t="shared" si="1"/>
        <v>0.60606060606060608</v>
      </c>
    </row>
    <row r="248" spans="1:4" x14ac:dyDescent="0.25">
      <c r="A248" s="55" t="s">
        <v>253</v>
      </c>
      <c r="B248" s="56">
        <v>20</v>
      </c>
      <c r="C248" s="56">
        <v>34</v>
      </c>
      <c r="D248" s="56">
        <f t="shared" si="1"/>
        <v>0.58823529411764708</v>
      </c>
    </row>
    <row r="249" spans="1:4" x14ac:dyDescent="0.25">
      <c r="A249" s="55" t="s">
        <v>254</v>
      </c>
      <c r="B249" s="56">
        <v>20</v>
      </c>
      <c r="C249" s="56">
        <v>35</v>
      </c>
      <c r="D249" s="56">
        <f t="shared" si="1"/>
        <v>0.5714285714285714</v>
      </c>
    </row>
    <row r="250" spans="1:4" x14ac:dyDescent="0.25">
      <c r="A250" s="55" t="s">
        <v>255</v>
      </c>
      <c r="B250" s="56">
        <v>20</v>
      </c>
      <c r="C250" s="56">
        <v>36</v>
      </c>
      <c r="D250" s="56">
        <f t="shared" si="1"/>
        <v>0.55555555555555558</v>
      </c>
    </row>
    <row r="251" spans="1:4" x14ac:dyDescent="0.25">
      <c r="A251" s="55" t="s">
        <v>256</v>
      </c>
      <c r="B251" s="56">
        <v>20</v>
      </c>
      <c r="C251" s="56">
        <v>37</v>
      </c>
      <c r="D251" s="56">
        <f t="shared" si="1"/>
        <v>0.54054054054054057</v>
      </c>
    </row>
    <row r="252" spans="1:4" x14ac:dyDescent="0.25">
      <c r="A252" s="55" t="s">
        <v>139</v>
      </c>
      <c r="B252" s="56">
        <v>20</v>
      </c>
      <c r="C252" s="56">
        <v>38</v>
      </c>
      <c r="D252" s="56">
        <f t="shared" si="1"/>
        <v>0.52631578947368418</v>
      </c>
    </row>
    <row r="253" spans="1:4" x14ac:dyDescent="0.25">
      <c r="A253" s="55" t="s">
        <v>138</v>
      </c>
      <c r="B253" s="56">
        <v>20</v>
      </c>
      <c r="C253" s="56">
        <v>39</v>
      </c>
      <c r="D253" s="56">
        <f t="shared" si="1"/>
        <v>0.51282051282051277</v>
      </c>
    </row>
    <row r="254" spans="1:4" x14ac:dyDescent="0.25">
      <c r="A254" s="55" t="s">
        <v>437</v>
      </c>
      <c r="B254" s="56">
        <v>21</v>
      </c>
      <c r="C254" s="56">
        <v>16</v>
      </c>
      <c r="D254" s="56">
        <f t="shared" si="1"/>
        <v>1.3125</v>
      </c>
    </row>
    <row r="255" spans="1:4" x14ac:dyDescent="0.25">
      <c r="A255" s="55" t="s">
        <v>438</v>
      </c>
      <c r="B255" s="56">
        <v>21</v>
      </c>
      <c r="C255" s="56">
        <v>17</v>
      </c>
      <c r="D255" s="56">
        <f t="shared" si="1"/>
        <v>1.2352941176470589</v>
      </c>
    </row>
    <row r="256" spans="1:4" x14ac:dyDescent="0.25">
      <c r="A256" s="55" t="s">
        <v>439</v>
      </c>
      <c r="B256" s="56">
        <v>21</v>
      </c>
      <c r="C256" s="56">
        <v>18</v>
      </c>
      <c r="D256" s="56">
        <f t="shared" si="1"/>
        <v>1.1666666666666667</v>
      </c>
    </row>
    <row r="257" spans="1:4" x14ac:dyDescent="0.25">
      <c r="A257" s="55" t="s">
        <v>440</v>
      </c>
      <c r="B257" s="56">
        <v>21</v>
      </c>
      <c r="C257" s="56">
        <v>19</v>
      </c>
      <c r="D257" s="56">
        <f t="shared" si="1"/>
        <v>1.1052631578947369</v>
      </c>
    </row>
    <row r="258" spans="1:4" x14ac:dyDescent="0.25">
      <c r="A258" s="55" t="s">
        <v>441</v>
      </c>
      <c r="B258" s="56">
        <v>21</v>
      </c>
      <c r="C258" s="56">
        <v>20</v>
      </c>
      <c r="D258" s="56">
        <f t="shared" si="1"/>
        <v>1.05</v>
      </c>
    </row>
    <row r="259" spans="1:4" x14ac:dyDescent="0.25">
      <c r="A259" s="55" t="s">
        <v>442</v>
      </c>
      <c r="B259" s="56">
        <v>21</v>
      </c>
      <c r="C259" s="56">
        <v>21</v>
      </c>
      <c r="D259" s="56">
        <f t="shared" si="1"/>
        <v>1</v>
      </c>
    </row>
    <row r="260" spans="1:4" x14ac:dyDescent="0.25">
      <c r="A260" s="55" t="s">
        <v>443</v>
      </c>
      <c r="B260" s="56">
        <v>21</v>
      </c>
      <c r="C260" s="56">
        <v>22</v>
      </c>
      <c r="D260" s="56">
        <f t="shared" si="1"/>
        <v>0.95454545454545459</v>
      </c>
    </row>
    <row r="261" spans="1:4" x14ac:dyDescent="0.25">
      <c r="A261" s="55" t="s">
        <v>444</v>
      </c>
      <c r="B261" s="56">
        <v>21</v>
      </c>
      <c r="C261" s="56">
        <v>23</v>
      </c>
      <c r="D261" s="56">
        <f t="shared" si="1"/>
        <v>0.91304347826086951</v>
      </c>
    </row>
    <row r="262" spans="1:4" x14ac:dyDescent="0.25">
      <c r="A262" s="55" t="s">
        <v>25</v>
      </c>
      <c r="B262" s="56">
        <v>21</v>
      </c>
      <c r="C262" s="56">
        <v>24</v>
      </c>
      <c r="D262" s="56">
        <f t="shared" si="1"/>
        <v>0.875</v>
      </c>
    </row>
    <row r="263" spans="1:4" x14ac:dyDescent="0.25">
      <c r="A263" s="55" t="s">
        <v>23</v>
      </c>
      <c r="B263" s="56">
        <v>21</v>
      </c>
      <c r="C263" s="56">
        <v>25</v>
      </c>
      <c r="D263" s="56">
        <f t="shared" si="1"/>
        <v>0.84</v>
      </c>
    </row>
    <row r="264" spans="1:4" x14ac:dyDescent="0.25">
      <c r="A264" s="55" t="s">
        <v>21</v>
      </c>
      <c r="B264" s="56">
        <v>21</v>
      </c>
      <c r="C264" s="56">
        <v>26</v>
      </c>
      <c r="D264" s="56">
        <f t="shared" si="1"/>
        <v>0.80769230769230771</v>
      </c>
    </row>
    <row r="265" spans="1:4" x14ac:dyDescent="0.25">
      <c r="A265" s="55" t="s">
        <v>19</v>
      </c>
      <c r="B265" s="56">
        <v>21</v>
      </c>
      <c r="C265" s="56">
        <v>27</v>
      </c>
      <c r="D265" s="56">
        <f t="shared" si="1"/>
        <v>0.77777777777777779</v>
      </c>
    </row>
    <row r="266" spans="1:4" x14ac:dyDescent="0.25">
      <c r="A266" s="55" t="s">
        <v>257</v>
      </c>
      <c r="B266" s="56">
        <v>21</v>
      </c>
      <c r="C266" s="56">
        <v>28</v>
      </c>
      <c r="D266" s="56">
        <f t="shared" si="1"/>
        <v>0.75</v>
      </c>
    </row>
    <row r="267" spans="1:4" x14ac:dyDescent="0.25">
      <c r="A267" s="55" t="s">
        <v>83</v>
      </c>
      <c r="B267" s="56">
        <v>21</v>
      </c>
      <c r="C267" s="56">
        <v>29</v>
      </c>
      <c r="D267" s="56">
        <f t="shared" si="1"/>
        <v>0.72413793103448276</v>
      </c>
    </row>
    <row r="268" spans="1:4" x14ac:dyDescent="0.25">
      <c r="A268" s="55" t="s">
        <v>82</v>
      </c>
      <c r="B268" s="56">
        <v>21</v>
      </c>
      <c r="C268" s="56">
        <v>30</v>
      </c>
      <c r="D268" s="56">
        <f t="shared" si="1"/>
        <v>0.7</v>
      </c>
    </row>
    <row r="269" spans="1:4" x14ac:dyDescent="0.25">
      <c r="A269" s="55" t="s">
        <v>445</v>
      </c>
      <c r="B269" s="56">
        <v>21</v>
      </c>
      <c r="C269" s="56">
        <v>31</v>
      </c>
      <c r="D269" s="56">
        <f t="shared" si="1"/>
        <v>0.67741935483870963</v>
      </c>
    </row>
    <row r="270" spans="1:4" x14ac:dyDescent="0.25">
      <c r="A270" s="55" t="s">
        <v>446</v>
      </c>
      <c r="B270" s="56">
        <v>21</v>
      </c>
      <c r="C270" s="56">
        <v>32</v>
      </c>
      <c r="D270" s="56">
        <f t="shared" si="1"/>
        <v>0.65625</v>
      </c>
    </row>
    <row r="271" spans="1:4" x14ac:dyDescent="0.25">
      <c r="A271" s="55" t="s">
        <v>447</v>
      </c>
      <c r="B271" s="56">
        <v>21</v>
      </c>
      <c r="C271" s="56">
        <v>33</v>
      </c>
      <c r="D271" s="56">
        <f t="shared" si="1"/>
        <v>0.63636363636363635</v>
      </c>
    </row>
    <row r="272" spans="1:4" x14ac:dyDescent="0.25">
      <c r="A272" s="55" t="s">
        <v>448</v>
      </c>
      <c r="B272" s="56">
        <v>21</v>
      </c>
      <c r="C272" s="56">
        <v>34</v>
      </c>
      <c r="D272" s="56">
        <f t="shared" si="1"/>
        <v>0.61764705882352944</v>
      </c>
    </row>
    <row r="273" spans="1:4" x14ac:dyDescent="0.25">
      <c r="A273" s="55" t="s">
        <v>449</v>
      </c>
      <c r="B273" s="56">
        <v>21</v>
      </c>
      <c r="C273" s="56">
        <v>35</v>
      </c>
      <c r="D273" s="56">
        <f t="shared" si="1"/>
        <v>0.6</v>
      </c>
    </row>
    <row r="274" spans="1:4" x14ac:dyDescent="0.25">
      <c r="A274" s="55" t="s">
        <v>450</v>
      </c>
      <c r="B274" s="56">
        <v>21</v>
      </c>
      <c r="C274" s="56">
        <v>36</v>
      </c>
      <c r="D274" s="56">
        <f t="shared" si="1"/>
        <v>0.58333333333333337</v>
      </c>
    </row>
    <row r="275" spans="1:4" x14ac:dyDescent="0.25">
      <c r="A275" s="55" t="s">
        <v>451</v>
      </c>
      <c r="B275" s="56">
        <v>21</v>
      </c>
      <c r="C275" s="56">
        <v>37</v>
      </c>
      <c r="D275" s="56">
        <f t="shared" si="1"/>
        <v>0.56756756756756754</v>
      </c>
    </row>
    <row r="276" spans="1:4" x14ac:dyDescent="0.25">
      <c r="A276" s="55" t="s">
        <v>452</v>
      </c>
      <c r="B276" s="56">
        <v>21</v>
      </c>
      <c r="C276" s="56">
        <v>38</v>
      </c>
      <c r="D276" s="56">
        <f t="shared" si="1"/>
        <v>0.55263157894736847</v>
      </c>
    </row>
    <row r="277" spans="1:4" x14ac:dyDescent="0.25">
      <c r="A277" s="55" t="s">
        <v>453</v>
      </c>
      <c r="B277" s="56">
        <v>21</v>
      </c>
      <c r="C277" s="56">
        <v>39</v>
      </c>
      <c r="D277" s="56">
        <f t="shared" si="1"/>
        <v>0.53846153846153844</v>
      </c>
    </row>
    <row r="278" spans="1:4" x14ac:dyDescent="0.25">
      <c r="A278" s="55" t="s">
        <v>454</v>
      </c>
      <c r="B278" s="56">
        <v>21</v>
      </c>
      <c r="C278" s="56">
        <v>40</v>
      </c>
      <c r="D278" s="56">
        <f t="shared" si="1"/>
        <v>0.52500000000000002</v>
      </c>
    </row>
    <row r="279" spans="1:4" x14ac:dyDescent="0.25">
      <c r="A279" s="55" t="s">
        <v>455</v>
      </c>
      <c r="B279" s="56">
        <v>21</v>
      </c>
      <c r="C279" s="56">
        <v>41</v>
      </c>
      <c r="D279" s="56">
        <f t="shared" si="1"/>
        <v>0.51219512195121952</v>
      </c>
    </row>
    <row r="280" spans="1:4" x14ac:dyDescent="0.25">
      <c r="A280" s="55" t="s">
        <v>456</v>
      </c>
      <c r="B280" s="56">
        <v>21</v>
      </c>
      <c r="C280" s="56">
        <v>42</v>
      </c>
      <c r="D280" s="56">
        <f t="shared" si="1"/>
        <v>0.5</v>
      </c>
    </row>
    <row r="281" spans="1:4" x14ac:dyDescent="0.25">
      <c r="A281" s="55" t="s">
        <v>457</v>
      </c>
      <c r="B281" s="56">
        <v>21</v>
      </c>
      <c r="C281" s="56">
        <v>43</v>
      </c>
      <c r="D281" s="56">
        <f t="shared" si="1"/>
        <v>0.48837209302325579</v>
      </c>
    </row>
    <row r="282" spans="1:4" x14ac:dyDescent="0.25">
      <c r="A282" s="55" t="s">
        <v>458</v>
      </c>
      <c r="B282" s="56">
        <v>21</v>
      </c>
      <c r="C282" s="56">
        <v>44</v>
      </c>
      <c r="D282" s="56">
        <f t="shared" si="1"/>
        <v>0.47727272727272729</v>
      </c>
    </row>
    <row r="283" spans="1:4" x14ac:dyDescent="0.25">
      <c r="A283" s="55" t="s">
        <v>459</v>
      </c>
      <c r="B283" s="56">
        <v>21</v>
      </c>
      <c r="C283" s="56">
        <v>45</v>
      </c>
      <c r="D283" s="56">
        <f t="shared" si="1"/>
        <v>0.46666666666666667</v>
      </c>
    </row>
    <row r="284" spans="1:4" x14ac:dyDescent="0.25">
      <c r="A284" s="55" t="s">
        <v>185</v>
      </c>
      <c r="B284" s="56">
        <v>21</v>
      </c>
      <c r="C284" s="56">
        <v>46</v>
      </c>
      <c r="D284" s="56">
        <f t="shared" si="1"/>
        <v>0.45652173913043476</v>
      </c>
    </row>
    <row r="285" spans="1:4" x14ac:dyDescent="0.25">
      <c r="A285" s="55" t="s">
        <v>460</v>
      </c>
      <c r="B285" s="56">
        <v>22</v>
      </c>
      <c r="C285" s="56">
        <v>22</v>
      </c>
      <c r="D285" s="56">
        <f t="shared" si="1"/>
        <v>1</v>
      </c>
    </row>
    <row r="286" spans="1:4" x14ac:dyDescent="0.25">
      <c r="A286" s="55" t="s">
        <v>461</v>
      </c>
      <c r="B286" s="56">
        <v>22</v>
      </c>
      <c r="C286" s="56">
        <v>23</v>
      </c>
      <c r="D286" s="56">
        <f t="shared" si="1"/>
        <v>0.95652173913043481</v>
      </c>
    </row>
    <row r="287" spans="1:4" x14ac:dyDescent="0.25">
      <c r="A287" s="55" t="s">
        <v>148</v>
      </c>
      <c r="B287" s="56">
        <v>22</v>
      </c>
      <c r="C287" s="56">
        <v>24</v>
      </c>
      <c r="D287" s="56">
        <f t="shared" si="1"/>
        <v>0.91666666666666663</v>
      </c>
    </row>
    <row r="288" spans="1:4" x14ac:dyDescent="0.25">
      <c r="A288" s="55" t="s">
        <v>125</v>
      </c>
      <c r="B288" s="56">
        <v>22</v>
      </c>
      <c r="C288" s="56">
        <v>25</v>
      </c>
      <c r="D288" s="56">
        <f t="shared" ref="D288:D388" si="2">B288/C288</f>
        <v>0.88</v>
      </c>
    </row>
    <row r="289" spans="1:4" x14ac:dyDescent="0.25">
      <c r="A289" s="55" t="s">
        <v>258</v>
      </c>
      <c r="B289" s="56">
        <v>22</v>
      </c>
      <c r="C289" s="56">
        <v>26</v>
      </c>
      <c r="D289" s="56">
        <f t="shared" si="2"/>
        <v>0.84615384615384615</v>
      </c>
    </row>
    <row r="290" spans="1:4" x14ac:dyDescent="0.25">
      <c r="A290" s="55" t="s">
        <v>259</v>
      </c>
      <c r="B290" s="56">
        <v>22</v>
      </c>
      <c r="C290" s="56">
        <v>27</v>
      </c>
      <c r="D290" s="56">
        <f t="shared" si="2"/>
        <v>0.81481481481481477</v>
      </c>
    </row>
    <row r="291" spans="1:4" x14ac:dyDescent="0.25">
      <c r="A291" s="55" t="s">
        <v>85</v>
      </c>
      <c r="B291" s="56">
        <v>22</v>
      </c>
      <c r="C291" s="56">
        <v>28</v>
      </c>
      <c r="D291" s="56">
        <f t="shared" si="2"/>
        <v>0.7857142857142857</v>
      </c>
    </row>
    <row r="292" spans="1:4" x14ac:dyDescent="0.25">
      <c r="A292" s="55" t="s">
        <v>84</v>
      </c>
      <c r="B292" s="56">
        <v>22</v>
      </c>
      <c r="C292" s="56">
        <v>29</v>
      </c>
      <c r="D292" s="56">
        <f t="shared" si="2"/>
        <v>0.75862068965517238</v>
      </c>
    </row>
    <row r="293" spans="1:4" x14ac:dyDescent="0.25">
      <c r="A293" s="55" t="s">
        <v>260</v>
      </c>
      <c r="B293" s="56">
        <v>22</v>
      </c>
      <c r="C293" s="56">
        <v>30</v>
      </c>
      <c r="D293" s="56">
        <f t="shared" si="2"/>
        <v>0.73333333333333328</v>
      </c>
    </row>
    <row r="294" spans="1:4" x14ac:dyDescent="0.25">
      <c r="A294" s="55" t="s">
        <v>462</v>
      </c>
      <c r="B294" s="56">
        <v>22</v>
      </c>
      <c r="C294" s="56">
        <v>31</v>
      </c>
      <c r="D294" s="56">
        <f t="shared" si="2"/>
        <v>0.70967741935483875</v>
      </c>
    </row>
    <row r="295" spans="1:4" x14ac:dyDescent="0.25">
      <c r="A295" s="55" t="s">
        <v>463</v>
      </c>
      <c r="B295" s="56">
        <v>22</v>
      </c>
      <c r="C295" s="56">
        <v>32</v>
      </c>
      <c r="D295" s="56">
        <f t="shared" si="2"/>
        <v>0.6875</v>
      </c>
    </row>
    <row r="296" spans="1:4" x14ac:dyDescent="0.25">
      <c r="A296" s="55" t="s">
        <v>464</v>
      </c>
      <c r="B296" s="56">
        <v>22</v>
      </c>
      <c r="C296" s="56">
        <v>33</v>
      </c>
      <c r="D296" s="56">
        <f t="shared" si="2"/>
        <v>0.66666666666666663</v>
      </c>
    </row>
    <row r="297" spans="1:4" x14ac:dyDescent="0.25">
      <c r="A297" s="55" t="s">
        <v>465</v>
      </c>
      <c r="B297" s="56">
        <v>22</v>
      </c>
      <c r="C297" s="56">
        <v>34</v>
      </c>
      <c r="D297" s="56">
        <f t="shared" si="2"/>
        <v>0.6470588235294118</v>
      </c>
    </row>
    <row r="298" spans="1:4" x14ac:dyDescent="0.25">
      <c r="A298" s="55" t="s">
        <v>466</v>
      </c>
      <c r="B298" s="56">
        <v>23</v>
      </c>
      <c r="C298" s="56">
        <v>16</v>
      </c>
      <c r="D298" s="56">
        <f t="shared" si="2"/>
        <v>1.4375</v>
      </c>
    </row>
    <row r="299" spans="1:4" x14ac:dyDescent="0.25">
      <c r="A299" s="55" t="s">
        <v>467</v>
      </c>
      <c r="B299" s="56">
        <v>23</v>
      </c>
      <c r="C299" s="56">
        <v>17</v>
      </c>
      <c r="D299" s="56">
        <f t="shared" si="2"/>
        <v>1.3529411764705883</v>
      </c>
    </row>
    <row r="300" spans="1:4" x14ac:dyDescent="0.25">
      <c r="A300" s="55" t="s">
        <v>468</v>
      </c>
      <c r="B300" s="56">
        <v>23</v>
      </c>
      <c r="C300" s="56">
        <v>18</v>
      </c>
      <c r="D300" s="56">
        <f t="shared" si="2"/>
        <v>1.2777777777777777</v>
      </c>
    </row>
    <row r="301" spans="1:4" x14ac:dyDescent="0.25">
      <c r="A301" s="55" t="s">
        <v>469</v>
      </c>
      <c r="B301" s="56">
        <v>23</v>
      </c>
      <c r="C301" s="56">
        <v>19</v>
      </c>
      <c r="D301" s="56">
        <f t="shared" si="2"/>
        <v>1.2105263157894737</v>
      </c>
    </row>
    <row r="302" spans="1:4" x14ac:dyDescent="0.25">
      <c r="A302" s="55" t="s">
        <v>470</v>
      </c>
      <c r="B302" s="56">
        <v>23</v>
      </c>
      <c r="C302" s="56">
        <v>20</v>
      </c>
      <c r="D302" s="56">
        <f t="shared" si="2"/>
        <v>1.1499999999999999</v>
      </c>
    </row>
    <row r="303" spans="1:4" x14ac:dyDescent="0.25">
      <c r="A303" s="55" t="s">
        <v>471</v>
      </c>
      <c r="B303" s="56">
        <v>23</v>
      </c>
      <c r="C303" s="56">
        <v>21</v>
      </c>
      <c r="D303" s="56">
        <f t="shared" si="2"/>
        <v>1.0952380952380953</v>
      </c>
    </row>
    <row r="304" spans="1:4" x14ac:dyDescent="0.25">
      <c r="A304" s="55" t="s">
        <v>472</v>
      </c>
      <c r="B304" s="56">
        <v>23</v>
      </c>
      <c r="C304" s="56">
        <v>22</v>
      </c>
      <c r="D304" s="56">
        <f t="shared" si="2"/>
        <v>1.0454545454545454</v>
      </c>
    </row>
    <row r="305" spans="1:4" x14ac:dyDescent="0.25">
      <c r="A305" s="55" t="s">
        <v>473</v>
      </c>
      <c r="B305" s="56">
        <v>23</v>
      </c>
      <c r="C305" s="56">
        <v>23</v>
      </c>
      <c r="D305" s="56">
        <f t="shared" si="2"/>
        <v>1</v>
      </c>
    </row>
    <row r="306" spans="1:4" x14ac:dyDescent="0.25">
      <c r="A306" s="55" t="s">
        <v>28</v>
      </c>
      <c r="B306" s="56">
        <v>23</v>
      </c>
      <c r="C306" s="56">
        <v>24</v>
      </c>
      <c r="D306" s="56">
        <f t="shared" si="2"/>
        <v>0.95833333333333337</v>
      </c>
    </row>
    <row r="307" spans="1:4" x14ac:dyDescent="0.25">
      <c r="A307" s="55" t="s">
        <v>261</v>
      </c>
      <c r="B307" s="56">
        <v>23</v>
      </c>
      <c r="C307" s="56">
        <v>25</v>
      </c>
      <c r="D307" s="56">
        <f t="shared" si="2"/>
        <v>0.92</v>
      </c>
    </row>
    <row r="308" spans="1:4" x14ac:dyDescent="0.25">
      <c r="A308" s="55" t="s">
        <v>155</v>
      </c>
      <c r="B308" s="56">
        <v>23</v>
      </c>
      <c r="C308" s="56">
        <v>26</v>
      </c>
      <c r="D308" s="56">
        <f t="shared" si="2"/>
        <v>0.88461538461538458</v>
      </c>
    </row>
    <row r="309" spans="1:4" x14ac:dyDescent="0.25">
      <c r="A309" s="55" t="s">
        <v>88</v>
      </c>
      <c r="B309" s="56">
        <v>23</v>
      </c>
      <c r="C309" s="56">
        <v>27</v>
      </c>
      <c r="D309" s="56">
        <f t="shared" si="2"/>
        <v>0.85185185185185186</v>
      </c>
    </row>
    <row r="310" spans="1:4" x14ac:dyDescent="0.25">
      <c r="A310" s="55" t="s">
        <v>87</v>
      </c>
      <c r="B310" s="56">
        <v>23</v>
      </c>
      <c r="C310" s="56">
        <v>28</v>
      </c>
      <c r="D310" s="56">
        <f t="shared" si="2"/>
        <v>0.8214285714285714</v>
      </c>
    </row>
    <row r="311" spans="1:4" x14ac:dyDescent="0.25">
      <c r="A311" s="55" t="s">
        <v>86</v>
      </c>
      <c r="B311" s="56">
        <v>23</v>
      </c>
      <c r="C311" s="56">
        <v>29</v>
      </c>
      <c r="D311" s="56">
        <f t="shared" si="2"/>
        <v>0.7931034482758621</v>
      </c>
    </row>
    <row r="312" spans="1:4" x14ac:dyDescent="0.25">
      <c r="A312" s="55" t="s">
        <v>262</v>
      </c>
      <c r="B312" s="56">
        <v>23</v>
      </c>
      <c r="C312" s="56">
        <v>30</v>
      </c>
      <c r="D312" s="56">
        <f t="shared" si="2"/>
        <v>0.76666666666666672</v>
      </c>
    </row>
    <row r="313" spans="1:4" x14ac:dyDescent="0.25">
      <c r="A313" s="55" t="s">
        <v>263</v>
      </c>
      <c r="B313" s="56">
        <v>23</v>
      </c>
      <c r="C313" s="56">
        <v>31</v>
      </c>
      <c r="D313" s="56">
        <f t="shared" si="2"/>
        <v>0.74193548387096775</v>
      </c>
    </row>
    <row r="314" spans="1:4" x14ac:dyDescent="0.25">
      <c r="A314" s="55" t="s">
        <v>264</v>
      </c>
      <c r="B314" s="56">
        <v>23</v>
      </c>
      <c r="C314" s="56">
        <v>32</v>
      </c>
      <c r="D314" s="56">
        <f t="shared" si="2"/>
        <v>0.71875</v>
      </c>
    </row>
    <row r="315" spans="1:4" x14ac:dyDescent="0.25">
      <c r="A315" s="55" t="s">
        <v>265</v>
      </c>
      <c r="B315" s="56">
        <v>23</v>
      </c>
      <c r="C315" s="56">
        <v>33</v>
      </c>
      <c r="D315" s="56">
        <f t="shared" si="2"/>
        <v>0.69696969696969702</v>
      </c>
    </row>
    <row r="316" spans="1:4" x14ac:dyDescent="0.25">
      <c r="A316" s="55" t="s">
        <v>150</v>
      </c>
      <c r="B316" s="56">
        <v>23</v>
      </c>
      <c r="C316" s="56">
        <v>34</v>
      </c>
      <c r="D316" s="56">
        <f t="shared" si="2"/>
        <v>0.67647058823529416</v>
      </c>
    </row>
    <row r="317" spans="1:4" x14ac:dyDescent="0.25">
      <c r="A317" s="55" t="s">
        <v>266</v>
      </c>
      <c r="B317" s="56">
        <v>23</v>
      </c>
      <c r="C317" s="56">
        <v>35</v>
      </c>
      <c r="D317" s="56">
        <f t="shared" si="2"/>
        <v>0.65714285714285714</v>
      </c>
    </row>
    <row r="318" spans="1:4" x14ac:dyDescent="0.25">
      <c r="A318" s="55" t="s">
        <v>267</v>
      </c>
      <c r="B318" s="56">
        <v>23</v>
      </c>
      <c r="C318" s="56">
        <v>36</v>
      </c>
      <c r="D318" s="56">
        <f t="shared" si="2"/>
        <v>0.63888888888888884</v>
      </c>
    </row>
    <row r="319" spans="1:4" x14ac:dyDescent="0.25">
      <c r="A319" s="55" t="s">
        <v>268</v>
      </c>
      <c r="B319" s="56">
        <v>23</v>
      </c>
      <c r="C319" s="56">
        <v>37</v>
      </c>
      <c r="D319" s="56">
        <f t="shared" si="2"/>
        <v>0.6216216216216216</v>
      </c>
    </row>
    <row r="320" spans="1:4" x14ac:dyDescent="0.25">
      <c r="A320" s="55" t="s">
        <v>474</v>
      </c>
      <c r="B320" s="56">
        <v>23</v>
      </c>
      <c r="C320" s="56">
        <v>38</v>
      </c>
      <c r="D320" s="56">
        <f t="shared" si="2"/>
        <v>0.60526315789473684</v>
      </c>
    </row>
    <row r="321" spans="1:4" x14ac:dyDescent="0.25">
      <c r="A321" s="55" t="s">
        <v>475</v>
      </c>
      <c r="B321" s="56">
        <v>23</v>
      </c>
      <c r="C321" s="56">
        <v>39</v>
      </c>
      <c r="D321" s="56">
        <f t="shared" si="2"/>
        <v>0.58974358974358976</v>
      </c>
    </row>
    <row r="322" spans="1:4" x14ac:dyDescent="0.25">
      <c r="A322" s="55" t="s">
        <v>476</v>
      </c>
      <c r="B322" s="56">
        <v>23</v>
      </c>
      <c r="C322" s="56">
        <v>40</v>
      </c>
      <c r="D322" s="56">
        <f t="shared" si="2"/>
        <v>0.57499999999999996</v>
      </c>
    </row>
    <row r="323" spans="1:4" x14ac:dyDescent="0.25">
      <c r="A323" s="55" t="s">
        <v>477</v>
      </c>
      <c r="B323" s="56">
        <v>23</v>
      </c>
      <c r="C323" s="56">
        <v>41</v>
      </c>
      <c r="D323" s="56">
        <f t="shared" si="2"/>
        <v>0.56097560975609762</v>
      </c>
    </row>
    <row r="324" spans="1:4" x14ac:dyDescent="0.25">
      <c r="A324" s="55" t="s">
        <v>478</v>
      </c>
      <c r="B324" s="56">
        <v>23</v>
      </c>
      <c r="C324" s="56">
        <v>42</v>
      </c>
      <c r="D324" s="56">
        <f t="shared" si="2"/>
        <v>0.54761904761904767</v>
      </c>
    </row>
    <row r="325" spans="1:4" x14ac:dyDescent="0.25">
      <c r="A325" s="55" t="s">
        <v>479</v>
      </c>
      <c r="B325" s="56">
        <v>23</v>
      </c>
      <c r="C325" s="56">
        <v>43</v>
      </c>
      <c r="D325" s="56">
        <f t="shared" si="2"/>
        <v>0.53488372093023251</v>
      </c>
    </row>
    <row r="326" spans="1:4" x14ac:dyDescent="0.25">
      <c r="A326" s="55" t="s">
        <v>480</v>
      </c>
      <c r="B326" s="56">
        <v>23</v>
      </c>
      <c r="C326" s="56">
        <v>44</v>
      </c>
      <c r="D326" s="56">
        <f t="shared" si="2"/>
        <v>0.52272727272727271</v>
      </c>
    </row>
    <row r="327" spans="1:4" x14ac:dyDescent="0.25">
      <c r="A327" s="55" t="s">
        <v>186</v>
      </c>
      <c r="B327" s="56">
        <v>23</v>
      </c>
      <c r="C327" s="56">
        <v>45</v>
      </c>
      <c r="D327" s="56">
        <f t="shared" si="2"/>
        <v>0.51111111111111107</v>
      </c>
    </row>
    <row r="328" spans="1:4" x14ac:dyDescent="0.25">
      <c r="A328" s="55" t="s">
        <v>481</v>
      </c>
      <c r="B328" s="56">
        <v>24</v>
      </c>
      <c r="C328" s="56">
        <v>20</v>
      </c>
      <c r="D328" s="56">
        <f t="shared" si="2"/>
        <v>1.2</v>
      </c>
    </row>
    <row r="329" spans="1:4" x14ac:dyDescent="0.25">
      <c r="A329" s="55" t="s">
        <v>482</v>
      </c>
      <c r="B329" s="56">
        <v>24</v>
      </c>
      <c r="C329" s="56">
        <v>21</v>
      </c>
      <c r="D329" s="56">
        <f t="shared" si="2"/>
        <v>1.1428571428571428</v>
      </c>
    </row>
    <row r="330" spans="1:4" x14ac:dyDescent="0.25">
      <c r="A330" s="55" t="s">
        <v>483</v>
      </c>
      <c r="B330" s="56">
        <v>24</v>
      </c>
      <c r="C330" s="56">
        <v>22</v>
      </c>
      <c r="D330" s="56">
        <f t="shared" si="2"/>
        <v>1.0909090909090908</v>
      </c>
    </row>
    <row r="331" spans="1:4" x14ac:dyDescent="0.25">
      <c r="A331" s="55" t="s">
        <v>484</v>
      </c>
      <c r="B331" s="56">
        <v>24</v>
      </c>
      <c r="C331" s="56">
        <v>23</v>
      </c>
      <c r="D331" s="56">
        <f t="shared" si="2"/>
        <v>1.0434782608695652</v>
      </c>
    </row>
    <row r="332" spans="1:4" x14ac:dyDescent="0.25">
      <c r="A332" s="55" t="s">
        <v>29</v>
      </c>
      <c r="B332" s="56">
        <v>24</v>
      </c>
      <c r="C332" s="56">
        <v>24</v>
      </c>
      <c r="D332" s="56">
        <f t="shared" si="2"/>
        <v>1</v>
      </c>
    </row>
    <row r="333" spans="1:4" x14ac:dyDescent="0.25">
      <c r="A333" s="55" t="s">
        <v>237</v>
      </c>
      <c r="B333" s="56">
        <v>24</v>
      </c>
      <c r="C333" s="56">
        <v>25</v>
      </c>
      <c r="D333" s="56">
        <f t="shared" si="2"/>
        <v>0.96</v>
      </c>
    </row>
    <row r="334" spans="1:4" x14ac:dyDescent="0.25">
      <c r="A334" s="55" t="s">
        <v>27</v>
      </c>
      <c r="B334" s="56">
        <v>24</v>
      </c>
      <c r="C334" s="56">
        <v>26</v>
      </c>
      <c r="D334" s="56">
        <f t="shared" si="2"/>
        <v>0.92307692307692313</v>
      </c>
    </row>
    <row r="335" spans="1:4" x14ac:dyDescent="0.25">
      <c r="A335" s="55" t="s">
        <v>26</v>
      </c>
      <c r="B335" s="56">
        <v>24</v>
      </c>
      <c r="C335" s="56">
        <v>27</v>
      </c>
      <c r="D335" s="56">
        <f t="shared" si="2"/>
        <v>0.88888888888888884</v>
      </c>
    </row>
    <row r="336" spans="1:4" x14ac:dyDescent="0.25">
      <c r="A336" s="55" t="s">
        <v>24</v>
      </c>
      <c r="B336" s="56">
        <v>24</v>
      </c>
      <c r="C336" s="56">
        <v>28</v>
      </c>
      <c r="D336" s="56">
        <f t="shared" si="2"/>
        <v>0.8571428571428571</v>
      </c>
    </row>
    <row r="337" spans="1:4" x14ac:dyDescent="0.25">
      <c r="A337" s="55" t="s">
        <v>238</v>
      </c>
      <c r="B337" s="56">
        <v>24</v>
      </c>
      <c r="C337" s="56">
        <v>29</v>
      </c>
      <c r="D337" s="56">
        <f t="shared" si="2"/>
        <v>0.82758620689655171</v>
      </c>
    </row>
    <row r="338" spans="1:4" x14ac:dyDescent="0.25">
      <c r="A338" s="55" t="s">
        <v>485</v>
      </c>
      <c r="B338" s="56">
        <v>24</v>
      </c>
      <c r="C338" s="56">
        <v>30</v>
      </c>
      <c r="D338" s="56">
        <f t="shared" si="2"/>
        <v>0.8</v>
      </c>
    </row>
    <row r="339" spans="1:4" x14ac:dyDescent="0.25">
      <c r="A339" s="55" t="s">
        <v>486</v>
      </c>
      <c r="B339" s="56">
        <v>24</v>
      </c>
      <c r="C339" s="56">
        <v>31</v>
      </c>
      <c r="D339" s="56">
        <f t="shared" si="2"/>
        <v>0.77419354838709675</v>
      </c>
    </row>
    <row r="340" spans="1:4" x14ac:dyDescent="0.25">
      <c r="A340" s="55" t="s">
        <v>487</v>
      </c>
      <c r="B340" s="56">
        <v>24</v>
      </c>
      <c r="C340" s="56">
        <v>32</v>
      </c>
      <c r="D340" s="56">
        <f t="shared" si="2"/>
        <v>0.75</v>
      </c>
    </row>
    <row r="341" spans="1:4" x14ac:dyDescent="0.25">
      <c r="A341" s="55" t="s">
        <v>488</v>
      </c>
      <c r="B341" s="56">
        <v>24</v>
      </c>
      <c r="C341" s="56">
        <v>33</v>
      </c>
      <c r="D341" s="56">
        <f t="shared" si="2"/>
        <v>0.72727272727272729</v>
      </c>
    </row>
    <row r="342" spans="1:4" x14ac:dyDescent="0.25">
      <c r="A342" s="55" t="s">
        <v>144</v>
      </c>
      <c r="B342" s="56">
        <v>24</v>
      </c>
      <c r="C342" s="56">
        <v>34</v>
      </c>
      <c r="D342" s="56">
        <f t="shared" si="2"/>
        <v>0.70588235294117652</v>
      </c>
    </row>
    <row r="343" spans="1:4" x14ac:dyDescent="0.25">
      <c r="A343" s="55" t="s">
        <v>489</v>
      </c>
      <c r="B343" s="56">
        <v>24</v>
      </c>
      <c r="C343" s="56">
        <v>35</v>
      </c>
      <c r="D343" s="56">
        <f t="shared" si="2"/>
        <v>0.68571428571428572</v>
      </c>
    </row>
    <row r="344" spans="1:4" x14ac:dyDescent="0.25">
      <c r="A344" s="55" t="s">
        <v>490</v>
      </c>
      <c r="B344" s="56">
        <v>24</v>
      </c>
      <c r="C344" s="56">
        <v>36</v>
      </c>
      <c r="D344" s="56">
        <f t="shared" si="2"/>
        <v>0.66666666666666663</v>
      </c>
    </row>
    <row r="345" spans="1:4" x14ac:dyDescent="0.25">
      <c r="A345" s="55" t="s">
        <v>491</v>
      </c>
      <c r="B345" s="56">
        <v>24</v>
      </c>
      <c r="C345" s="56">
        <v>37</v>
      </c>
      <c r="D345" s="56">
        <f t="shared" si="2"/>
        <v>0.64864864864864868</v>
      </c>
    </row>
    <row r="346" spans="1:4" x14ac:dyDescent="0.25">
      <c r="A346" s="55" t="s">
        <v>492</v>
      </c>
      <c r="B346" s="56">
        <v>24</v>
      </c>
      <c r="C346" s="56">
        <v>38</v>
      </c>
      <c r="D346" s="56">
        <f t="shared" si="2"/>
        <v>0.63157894736842102</v>
      </c>
    </row>
    <row r="347" spans="1:4" x14ac:dyDescent="0.25">
      <c r="A347" s="55" t="s">
        <v>493</v>
      </c>
      <c r="B347" s="56">
        <v>24</v>
      </c>
      <c r="C347" s="56">
        <v>39</v>
      </c>
      <c r="D347" s="56">
        <f t="shared" si="2"/>
        <v>0.61538461538461542</v>
      </c>
    </row>
    <row r="348" spans="1:4" x14ac:dyDescent="0.25">
      <c r="A348" s="55" t="s">
        <v>494</v>
      </c>
      <c r="B348" s="56">
        <v>24</v>
      </c>
      <c r="C348" s="56">
        <v>40</v>
      </c>
      <c r="D348" s="56">
        <f t="shared" si="2"/>
        <v>0.6</v>
      </c>
    </row>
    <row r="349" spans="1:4" x14ac:dyDescent="0.25">
      <c r="A349" s="55" t="s">
        <v>495</v>
      </c>
      <c r="B349" s="56">
        <v>24</v>
      </c>
      <c r="C349" s="56">
        <v>41</v>
      </c>
      <c r="D349" s="56">
        <f t="shared" si="2"/>
        <v>0.58536585365853655</v>
      </c>
    </row>
    <row r="350" spans="1:4" x14ac:dyDescent="0.25">
      <c r="A350" s="55" t="s">
        <v>496</v>
      </c>
      <c r="B350" s="56">
        <v>24</v>
      </c>
      <c r="C350" s="56">
        <v>42</v>
      </c>
      <c r="D350" s="56">
        <f t="shared" si="2"/>
        <v>0.5714285714285714</v>
      </c>
    </row>
    <row r="351" spans="1:4" x14ac:dyDescent="0.25">
      <c r="A351" s="55" t="s">
        <v>497</v>
      </c>
      <c r="B351" s="56">
        <v>24</v>
      </c>
      <c r="C351" s="56">
        <v>43</v>
      </c>
      <c r="D351" s="56">
        <f t="shared" si="2"/>
        <v>0.55813953488372092</v>
      </c>
    </row>
    <row r="352" spans="1:4" x14ac:dyDescent="0.25">
      <c r="A352" s="55" t="s">
        <v>187</v>
      </c>
      <c r="B352" s="56">
        <v>24</v>
      </c>
      <c r="C352" s="56">
        <v>44</v>
      </c>
      <c r="D352" s="56">
        <f t="shared" si="2"/>
        <v>0.54545454545454541</v>
      </c>
    </row>
    <row r="353" spans="1:4" x14ac:dyDescent="0.25">
      <c r="A353" s="55" t="s">
        <v>239</v>
      </c>
      <c r="B353" s="56">
        <v>25</v>
      </c>
      <c r="C353" s="56">
        <v>22</v>
      </c>
      <c r="D353" s="56">
        <f t="shared" si="2"/>
        <v>1.1363636363636365</v>
      </c>
    </row>
    <row r="354" spans="1:4" x14ac:dyDescent="0.25">
      <c r="A354" s="55" t="s">
        <v>240</v>
      </c>
      <c r="B354" s="56">
        <v>25</v>
      </c>
      <c r="C354" s="56">
        <v>23</v>
      </c>
      <c r="D354" s="56">
        <f t="shared" si="2"/>
        <v>1.0869565217391304</v>
      </c>
    </row>
    <row r="355" spans="1:4" x14ac:dyDescent="0.25">
      <c r="A355" s="55" t="s">
        <v>30</v>
      </c>
      <c r="B355" s="56">
        <v>25</v>
      </c>
      <c r="C355" s="56">
        <v>24</v>
      </c>
      <c r="D355" s="56">
        <f t="shared" si="2"/>
        <v>1.0416666666666667</v>
      </c>
    </row>
    <row r="356" spans="1:4" x14ac:dyDescent="0.25">
      <c r="A356" s="55" t="s">
        <v>241</v>
      </c>
      <c r="B356" s="56">
        <v>25</v>
      </c>
      <c r="C356" s="56">
        <v>25</v>
      </c>
      <c r="D356" s="56">
        <f t="shared" si="2"/>
        <v>1</v>
      </c>
    </row>
    <row r="357" spans="1:4" x14ac:dyDescent="0.25">
      <c r="A357" s="55" t="s">
        <v>90</v>
      </c>
      <c r="B357" s="56">
        <v>25</v>
      </c>
      <c r="C357" s="56">
        <v>26</v>
      </c>
      <c r="D357" s="56">
        <f t="shared" si="2"/>
        <v>0.96153846153846156</v>
      </c>
    </row>
    <row r="358" spans="1:4" x14ac:dyDescent="0.25">
      <c r="A358" s="55" t="s">
        <v>89</v>
      </c>
      <c r="B358" s="56">
        <v>25</v>
      </c>
      <c r="C358" s="56">
        <v>27</v>
      </c>
      <c r="D358" s="56">
        <f t="shared" si="2"/>
        <v>0.92592592592592593</v>
      </c>
    </row>
    <row r="359" spans="1:4" x14ac:dyDescent="0.25">
      <c r="A359" s="55" t="s">
        <v>242</v>
      </c>
      <c r="B359" s="56">
        <v>25</v>
      </c>
      <c r="C359" s="56">
        <v>28</v>
      </c>
      <c r="D359" s="56">
        <f t="shared" si="2"/>
        <v>0.8928571428571429</v>
      </c>
    </row>
    <row r="360" spans="1:4" x14ac:dyDescent="0.25">
      <c r="A360" s="55" t="s">
        <v>243</v>
      </c>
      <c r="B360" s="56">
        <v>25</v>
      </c>
      <c r="C360" s="56">
        <v>29</v>
      </c>
      <c r="D360" s="56">
        <f t="shared" si="2"/>
        <v>0.86206896551724133</v>
      </c>
    </row>
    <row r="361" spans="1:4" x14ac:dyDescent="0.25">
      <c r="A361" s="55" t="s">
        <v>244</v>
      </c>
      <c r="B361" s="56">
        <v>25</v>
      </c>
      <c r="C361" s="56">
        <v>30</v>
      </c>
      <c r="D361" s="56">
        <f t="shared" si="2"/>
        <v>0.83333333333333337</v>
      </c>
    </row>
    <row r="362" spans="1:4" x14ac:dyDescent="0.25">
      <c r="A362" s="55" t="s">
        <v>188</v>
      </c>
      <c r="B362" s="56">
        <v>25</v>
      </c>
      <c r="C362" s="56">
        <v>43</v>
      </c>
      <c r="D362" s="56">
        <f t="shared" si="2"/>
        <v>0.58139534883720934</v>
      </c>
    </row>
    <row r="363" spans="1:4" x14ac:dyDescent="0.25">
      <c r="A363" s="55" t="s">
        <v>92</v>
      </c>
      <c r="B363" s="56">
        <v>26</v>
      </c>
      <c r="C363" s="56">
        <v>24</v>
      </c>
      <c r="D363" s="56">
        <f t="shared" si="2"/>
        <v>1.0833333333333333</v>
      </c>
    </row>
    <row r="364" spans="1:4" x14ac:dyDescent="0.25">
      <c r="A364" s="55" t="s">
        <v>91</v>
      </c>
      <c r="B364" s="56">
        <v>26</v>
      </c>
      <c r="C364" s="56">
        <v>25</v>
      </c>
      <c r="D364" s="56">
        <f t="shared" si="2"/>
        <v>1.04</v>
      </c>
    </row>
    <row r="365" spans="1:4" x14ac:dyDescent="0.25">
      <c r="A365" s="55" t="s">
        <v>276</v>
      </c>
      <c r="B365" s="56">
        <v>26</v>
      </c>
      <c r="C365" s="56">
        <v>26</v>
      </c>
      <c r="D365" s="56">
        <f t="shared" si="2"/>
        <v>1</v>
      </c>
    </row>
    <row r="366" spans="1:4" x14ac:dyDescent="0.25">
      <c r="A366" s="55" t="s">
        <v>277</v>
      </c>
      <c r="B366" s="56">
        <v>26</v>
      </c>
      <c r="C366" s="56">
        <v>27</v>
      </c>
      <c r="D366" s="56">
        <f t="shared" si="2"/>
        <v>0.96296296296296291</v>
      </c>
    </row>
    <row r="367" spans="1:4" x14ac:dyDescent="0.25">
      <c r="A367" s="55" t="s">
        <v>278</v>
      </c>
      <c r="B367" s="56">
        <v>26</v>
      </c>
      <c r="C367" s="56">
        <v>28</v>
      </c>
      <c r="D367" s="56">
        <f t="shared" si="2"/>
        <v>0.9285714285714286</v>
      </c>
    </row>
    <row r="368" spans="1:4" x14ac:dyDescent="0.25">
      <c r="A368" s="55" t="s">
        <v>279</v>
      </c>
      <c r="B368" s="56">
        <v>26</v>
      </c>
      <c r="C368" s="56">
        <v>29</v>
      </c>
      <c r="D368" s="56">
        <f t="shared" si="2"/>
        <v>0.89655172413793105</v>
      </c>
    </row>
    <row r="369" spans="1:4" x14ac:dyDescent="0.25">
      <c r="A369" s="55" t="s">
        <v>280</v>
      </c>
      <c r="B369" s="56">
        <v>26</v>
      </c>
      <c r="C369" s="56">
        <v>30</v>
      </c>
      <c r="D369" s="56">
        <f t="shared" si="2"/>
        <v>0.8666666666666667</v>
      </c>
    </row>
    <row r="370" spans="1:4" x14ac:dyDescent="0.25">
      <c r="A370" s="55" t="s">
        <v>281</v>
      </c>
      <c r="B370" s="56">
        <v>26</v>
      </c>
      <c r="C370" s="56">
        <v>31</v>
      </c>
      <c r="D370" s="56">
        <f t="shared" si="2"/>
        <v>0.83870967741935487</v>
      </c>
    </row>
    <row r="371" spans="1:4" x14ac:dyDescent="0.25">
      <c r="A371" s="55" t="s">
        <v>282</v>
      </c>
      <c r="B371" s="56">
        <v>26</v>
      </c>
      <c r="C371" s="56">
        <v>32</v>
      </c>
      <c r="D371" s="56">
        <f t="shared" si="2"/>
        <v>0.8125</v>
      </c>
    </row>
    <row r="372" spans="1:4" x14ac:dyDescent="0.25">
      <c r="A372" s="55" t="s">
        <v>283</v>
      </c>
      <c r="B372" s="56">
        <v>26</v>
      </c>
      <c r="C372" s="56">
        <v>33</v>
      </c>
      <c r="D372" s="56">
        <f t="shared" si="2"/>
        <v>0.78787878787878785</v>
      </c>
    </row>
    <row r="373" spans="1:4" x14ac:dyDescent="0.25">
      <c r="A373" s="55" t="s">
        <v>284</v>
      </c>
      <c r="B373" s="56">
        <v>26</v>
      </c>
      <c r="C373" s="56">
        <v>34</v>
      </c>
      <c r="D373" s="56">
        <f t="shared" si="2"/>
        <v>0.76470588235294112</v>
      </c>
    </row>
    <row r="374" spans="1:4" x14ac:dyDescent="0.25">
      <c r="A374" s="55" t="s">
        <v>285</v>
      </c>
      <c r="B374" s="56">
        <v>26</v>
      </c>
      <c r="C374" s="56">
        <v>35</v>
      </c>
      <c r="D374" s="56">
        <f t="shared" si="2"/>
        <v>0.74285714285714288</v>
      </c>
    </row>
    <row r="375" spans="1:4" x14ac:dyDescent="0.25">
      <c r="A375" s="55" t="s">
        <v>286</v>
      </c>
      <c r="B375" s="56">
        <v>26</v>
      </c>
      <c r="C375" s="56">
        <v>36</v>
      </c>
      <c r="D375" s="56">
        <f t="shared" si="2"/>
        <v>0.72222222222222221</v>
      </c>
    </row>
    <row r="376" spans="1:4" x14ac:dyDescent="0.25">
      <c r="A376" s="55" t="s">
        <v>287</v>
      </c>
      <c r="B376" s="56">
        <v>26</v>
      </c>
      <c r="C376" s="56">
        <v>37</v>
      </c>
      <c r="D376" s="56">
        <f t="shared" si="2"/>
        <v>0.70270270270270274</v>
      </c>
    </row>
    <row r="377" spans="1:4" x14ac:dyDescent="0.25">
      <c r="A377" s="55" t="s">
        <v>288</v>
      </c>
      <c r="B377" s="56">
        <v>26</v>
      </c>
      <c r="C377" s="56">
        <v>38</v>
      </c>
      <c r="D377" s="56">
        <f t="shared" si="2"/>
        <v>0.68421052631578949</v>
      </c>
    </row>
    <row r="378" spans="1:4" x14ac:dyDescent="0.25">
      <c r="A378" s="55" t="s">
        <v>289</v>
      </c>
      <c r="B378" s="56">
        <v>26</v>
      </c>
      <c r="C378" s="56">
        <v>39</v>
      </c>
      <c r="D378" s="56">
        <f t="shared" si="2"/>
        <v>0.66666666666666663</v>
      </c>
    </row>
    <row r="379" spans="1:4" x14ac:dyDescent="0.25">
      <c r="A379" s="55" t="s">
        <v>290</v>
      </c>
      <c r="B379" s="56">
        <v>26</v>
      </c>
      <c r="C379" s="56">
        <v>40</v>
      </c>
      <c r="D379" s="56">
        <f t="shared" si="2"/>
        <v>0.65</v>
      </c>
    </row>
    <row r="380" spans="1:4" x14ac:dyDescent="0.25">
      <c r="A380" s="55" t="s">
        <v>291</v>
      </c>
      <c r="B380" s="56">
        <v>26</v>
      </c>
      <c r="C380" s="56">
        <v>41</v>
      </c>
      <c r="D380" s="56">
        <f t="shared" si="2"/>
        <v>0.63414634146341464</v>
      </c>
    </row>
    <row r="381" spans="1:4" x14ac:dyDescent="0.25">
      <c r="A381" s="55" t="s">
        <v>189</v>
      </c>
      <c r="B381" s="56">
        <v>26</v>
      </c>
      <c r="C381" s="56">
        <v>42</v>
      </c>
      <c r="D381" s="56">
        <f t="shared" si="2"/>
        <v>0.61904761904761907</v>
      </c>
    </row>
    <row r="382" spans="1:4" x14ac:dyDescent="0.25">
      <c r="A382" s="55" t="s">
        <v>292</v>
      </c>
      <c r="B382" s="56">
        <v>26</v>
      </c>
      <c r="C382" s="56">
        <v>43</v>
      </c>
      <c r="D382" s="56">
        <f t="shared" si="2"/>
        <v>0.60465116279069764</v>
      </c>
    </row>
    <row r="383" spans="1:4" x14ac:dyDescent="0.25">
      <c r="A383" s="55" t="s">
        <v>293</v>
      </c>
      <c r="B383" s="56">
        <v>26</v>
      </c>
      <c r="C383" s="56">
        <v>44</v>
      </c>
      <c r="D383" s="56">
        <f t="shared" si="2"/>
        <v>0.59090909090909094</v>
      </c>
    </row>
    <row r="384" spans="1:4" x14ac:dyDescent="0.25">
      <c r="A384" s="55" t="s">
        <v>294</v>
      </c>
      <c r="B384" s="56">
        <v>26</v>
      </c>
      <c r="C384" s="56">
        <v>45</v>
      </c>
      <c r="D384" s="56">
        <f t="shared" si="2"/>
        <v>0.57777777777777772</v>
      </c>
    </row>
    <row r="385" spans="1:4" x14ac:dyDescent="0.25">
      <c r="A385" s="55" t="s">
        <v>295</v>
      </c>
      <c r="B385" s="56">
        <v>26</v>
      </c>
      <c r="C385" s="56">
        <v>46</v>
      </c>
      <c r="D385" s="56">
        <f t="shared" si="2"/>
        <v>0.56521739130434778</v>
      </c>
    </row>
    <row r="386" spans="1:4" x14ac:dyDescent="0.25">
      <c r="A386" s="55" t="s">
        <v>31</v>
      </c>
      <c r="B386" s="56">
        <v>27</v>
      </c>
      <c r="C386" s="56">
        <v>24</v>
      </c>
      <c r="D386" s="56">
        <f t="shared" si="2"/>
        <v>1.125</v>
      </c>
    </row>
    <row r="387" spans="1:4" x14ac:dyDescent="0.25">
      <c r="A387" s="55" t="s">
        <v>296</v>
      </c>
      <c r="B387" s="56">
        <v>27</v>
      </c>
      <c r="C387" s="56">
        <v>25</v>
      </c>
      <c r="D387" s="56">
        <f t="shared" si="2"/>
        <v>1.08</v>
      </c>
    </row>
    <row r="388" spans="1:4" x14ac:dyDescent="0.25">
      <c r="A388" s="55" t="s">
        <v>297</v>
      </c>
      <c r="B388" s="56">
        <v>27</v>
      </c>
      <c r="C388" s="56">
        <v>26</v>
      </c>
      <c r="D388" s="56">
        <f t="shared" si="2"/>
        <v>1.0384615384615385</v>
      </c>
    </row>
    <row r="389" spans="1:4" x14ac:dyDescent="0.25">
      <c r="A389" s="55" t="s">
        <v>298</v>
      </c>
      <c r="B389" s="56">
        <v>27</v>
      </c>
      <c r="C389" s="56">
        <v>27</v>
      </c>
      <c r="D389" s="56">
        <f t="shared" ref="D389:D422" si="3">B389/C389</f>
        <v>1</v>
      </c>
    </row>
    <row r="390" spans="1:4" x14ac:dyDescent="0.25">
      <c r="A390" s="55" t="s">
        <v>299</v>
      </c>
      <c r="B390" s="56">
        <v>27</v>
      </c>
      <c r="C390" s="56">
        <v>28</v>
      </c>
      <c r="D390" s="56">
        <f t="shared" si="3"/>
        <v>0.9642857142857143</v>
      </c>
    </row>
    <row r="391" spans="1:4" x14ac:dyDescent="0.25">
      <c r="A391" s="55" t="s">
        <v>300</v>
      </c>
      <c r="B391" s="56">
        <v>27</v>
      </c>
      <c r="C391" s="56">
        <v>29</v>
      </c>
      <c r="D391" s="56">
        <f t="shared" si="3"/>
        <v>0.93103448275862066</v>
      </c>
    </row>
    <row r="392" spans="1:4" x14ac:dyDescent="0.25">
      <c r="A392" s="55" t="s">
        <v>147</v>
      </c>
      <c r="B392" s="56">
        <v>27</v>
      </c>
      <c r="C392" s="56">
        <v>30</v>
      </c>
      <c r="D392" s="56">
        <f t="shared" si="3"/>
        <v>0.9</v>
      </c>
    </row>
    <row r="393" spans="1:4" x14ac:dyDescent="0.25">
      <c r="A393" s="55" t="s">
        <v>301</v>
      </c>
      <c r="B393" s="56">
        <v>27</v>
      </c>
      <c r="C393" s="56">
        <v>31</v>
      </c>
      <c r="D393" s="56">
        <f t="shared" si="3"/>
        <v>0.87096774193548387</v>
      </c>
    </row>
    <row r="394" spans="1:4" x14ac:dyDescent="0.25">
      <c r="A394" s="55" t="s">
        <v>302</v>
      </c>
      <c r="B394" s="56">
        <v>27</v>
      </c>
      <c r="C394" s="56">
        <v>32</v>
      </c>
      <c r="D394" s="56">
        <f t="shared" si="3"/>
        <v>0.84375</v>
      </c>
    </row>
    <row r="395" spans="1:4" x14ac:dyDescent="0.25">
      <c r="A395" s="55" t="s">
        <v>303</v>
      </c>
      <c r="B395" s="56">
        <v>27</v>
      </c>
      <c r="C395" s="56">
        <v>33</v>
      </c>
      <c r="D395" s="56">
        <f t="shared" si="3"/>
        <v>0.81818181818181823</v>
      </c>
    </row>
    <row r="396" spans="1:4" x14ac:dyDescent="0.25">
      <c r="A396" s="55" t="s">
        <v>304</v>
      </c>
      <c r="B396" s="56">
        <v>27</v>
      </c>
      <c r="C396" s="56">
        <v>34</v>
      </c>
      <c r="D396" s="56">
        <f t="shared" si="3"/>
        <v>0.79411764705882348</v>
      </c>
    </row>
    <row r="397" spans="1:4" x14ac:dyDescent="0.25">
      <c r="A397" s="55" t="s">
        <v>305</v>
      </c>
      <c r="B397" s="56">
        <v>27</v>
      </c>
      <c r="C397" s="56">
        <v>35</v>
      </c>
      <c r="D397" s="56">
        <f t="shared" si="3"/>
        <v>0.77142857142857146</v>
      </c>
    </row>
    <row r="398" spans="1:4" x14ac:dyDescent="0.25">
      <c r="A398" s="55" t="s">
        <v>306</v>
      </c>
      <c r="B398" s="56">
        <v>27</v>
      </c>
      <c r="C398" s="56">
        <v>36</v>
      </c>
      <c r="D398" s="56">
        <f t="shared" si="3"/>
        <v>0.75</v>
      </c>
    </row>
    <row r="399" spans="1:4" x14ac:dyDescent="0.25">
      <c r="A399" s="55" t="s">
        <v>307</v>
      </c>
      <c r="B399" s="56">
        <v>27</v>
      </c>
      <c r="C399" s="56">
        <v>37</v>
      </c>
      <c r="D399" s="56">
        <f t="shared" si="3"/>
        <v>0.72972972972972971</v>
      </c>
    </row>
    <row r="400" spans="1:4" x14ac:dyDescent="0.25">
      <c r="A400" s="55" t="s">
        <v>308</v>
      </c>
      <c r="B400" s="56">
        <v>27</v>
      </c>
      <c r="C400" s="56">
        <v>38</v>
      </c>
      <c r="D400" s="56">
        <f t="shared" si="3"/>
        <v>0.71052631578947367</v>
      </c>
    </row>
    <row r="401" spans="1:4" x14ac:dyDescent="0.25">
      <c r="A401" s="55" t="s">
        <v>309</v>
      </c>
      <c r="B401" s="56">
        <v>27</v>
      </c>
      <c r="C401" s="56">
        <v>39</v>
      </c>
      <c r="D401" s="56">
        <f t="shared" si="3"/>
        <v>0.69230769230769229</v>
      </c>
    </row>
    <row r="402" spans="1:4" x14ac:dyDescent="0.25">
      <c r="A402" s="55" t="s">
        <v>310</v>
      </c>
      <c r="B402" s="56">
        <v>27</v>
      </c>
      <c r="C402" s="56">
        <v>40</v>
      </c>
      <c r="D402" s="56">
        <f t="shared" si="3"/>
        <v>0.67500000000000004</v>
      </c>
    </row>
    <row r="403" spans="1:4" x14ac:dyDescent="0.25">
      <c r="A403" s="55" t="s">
        <v>311</v>
      </c>
      <c r="B403" s="56">
        <v>27</v>
      </c>
      <c r="C403" s="56">
        <v>41</v>
      </c>
      <c r="D403" s="56">
        <f t="shared" si="3"/>
        <v>0.65853658536585369</v>
      </c>
    </row>
    <row r="404" spans="1:4" x14ac:dyDescent="0.25">
      <c r="A404" s="55" t="s">
        <v>190</v>
      </c>
      <c r="B404" s="56">
        <v>27</v>
      </c>
      <c r="C404" s="56">
        <v>42</v>
      </c>
      <c r="D404" s="56">
        <f t="shared" si="3"/>
        <v>0.6428571428571429</v>
      </c>
    </row>
    <row r="405" spans="1:4" x14ac:dyDescent="0.25">
      <c r="A405" s="55" t="s">
        <v>312</v>
      </c>
      <c r="B405" s="56">
        <v>27</v>
      </c>
      <c r="C405" s="56">
        <v>43</v>
      </c>
      <c r="D405" s="56">
        <f t="shared" si="3"/>
        <v>0.62790697674418605</v>
      </c>
    </row>
    <row r="406" spans="1:4" x14ac:dyDescent="0.25">
      <c r="A406" s="55" t="s">
        <v>191</v>
      </c>
      <c r="B406" s="56">
        <v>28</v>
      </c>
      <c r="C406" s="56">
        <v>41</v>
      </c>
      <c r="D406" s="56">
        <f t="shared" si="3"/>
        <v>0.68292682926829273</v>
      </c>
    </row>
    <row r="407" spans="1:4" x14ac:dyDescent="0.25">
      <c r="A407" s="55" t="s">
        <v>192</v>
      </c>
      <c r="B407" s="56">
        <v>28</v>
      </c>
      <c r="C407" s="56">
        <v>40</v>
      </c>
      <c r="D407" s="56">
        <f t="shared" si="3"/>
        <v>0.7</v>
      </c>
    </row>
    <row r="408" spans="1:4" x14ac:dyDescent="0.25">
      <c r="A408" s="55" t="s">
        <v>193</v>
      </c>
      <c r="B408" s="56">
        <v>29</v>
      </c>
      <c r="C408" s="56">
        <v>39</v>
      </c>
      <c r="D408" s="56">
        <f t="shared" si="3"/>
        <v>0.74358974358974361</v>
      </c>
    </row>
    <row r="409" spans="1:4" x14ac:dyDescent="0.25">
      <c r="A409" s="55" t="s">
        <v>194</v>
      </c>
      <c r="B409" s="56">
        <v>30</v>
      </c>
      <c r="C409" s="56">
        <v>39</v>
      </c>
      <c r="D409" s="56">
        <f t="shared" si="3"/>
        <v>0.76923076923076927</v>
      </c>
    </row>
    <row r="410" spans="1:4" x14ac:dyDescent="0.25">
      <c r="A410" s="55" t="s">
        <v>195</v>
      </c>
      <c r="B410" s="56">
        <v>30</v>
      </c>
      <c r="C410" s="56">
        <v>38</v>
      </c>
      <c r="D410" s="56">
        <f t="shared" si="3"/>
        <v>0.78947368421052633</v>
      </c>
    </row>
    <row r="411" spans="1:4" x14ac:dyDescent="0.25">
      <c r="A411" s="55" t="s">
        <v>196</v>
      </c>
      <c r="B411" s="56">
        <v>31</v>
      </c>
      <c r="C411" s="56">
        <v>38</v>
      </c>
      <c r="D411" s="56">
        <f t="shared" si="3"/>
        <v>0.81578947368421051</v>
      </c>
    </row>
    <row r="412" spans="1:4" x14ac:dyDescent="0.25">
      <c r="A412" s="55" t="s">
        <v>197</v>
      </c>
      <c r="B412" s="56">
        <v>31</v>
      </c>
      <c r="C412" s="56">
        <v>37</v>
      </c>
      <c r="D412" s="56">
        <f t="shared" si="3"/>
        <v>0.83783783783783783</v>
      </c>
    </row>
    <row r="413" spans="1:4" x14ac:dyDescent="0.25">
      <c r="A413" s="55" t="s">
        <v>198</v>
      </c>
      <c r="B413" s="56">
        <v>32</v>
      </c>
      <c r="C413" s="56">
        <v>36</v>
      </c>
      <c r="D413" s="56">
        <f t="shared" si="3"/>
        <v>0.88888888888888884</v>
      </c>
    </row>
    <row r="414" spans="1:4" x14ac:dyDescent="0.25">
      <c r="A414" s="55" t="s">
        <v>199</v>
      </c>
      <c r="B414" s="56">
        <v>33</v>
      </c>
      <c r="C414" s="56">
        <v>35</v>
      </c>
      <c r="D414" s="56">
        <f t="shared" si="3"/>
        <v>0.94285714285714284</v>
      </c>
    </row>
    <row r="415" spans="1:4" x14ac:dyDescent="0.25">
      <c r="A415" s="55" t="s">
        <v>200</v>
      </c>
      <c r="B415" s="56">
        <v>34</v>
      </c>
      <c r="C415" s="56">
        <v>35</v>
      </c>
      <c r="D415" s="56">
        <f t="shared" si="3"/>
        <v>0.97142857142857142</v>
      </c>
    </row>
    <row r="416" spans="1:4" x14ac:dyDescent="0.25">
      <c r="A416" s="55" t="s">
        <v>201</v>
      </c>
      <c r="B416" s="56">
        <v>34</v>
      </c>
      <c r="C416" s="56">
        <v>34</v>
      </c>
      <c r="D416" s="56">
        <f t="shared" si="3"/>
        <v>1</v>
      </c>
    </row>
    <row r="417" spans="1:4" x14ac:dyDescent="0.25">
      <c r="A417" s="55" t="s">
        <v>202</v>
      </c>
      <c r="B417" s="56">
        <v>35</v>
      </c>
      <c r="C417" s="56">
        <v>34</v>
      </c>
      <c r="D417" s="56">
        <f t="shared" si="3"/>
        <v>1.0294117647058822</v>
      </c>
    </row>
    <row r="418" spans="1:4" x14ac:dyDescent="0.25">
      <c r="A418" s="55" t="s">
        <v>203</v>
      </c>
      <c r="B418" s="56">
        <v>38</v>
      </c>
      <c r="C418" s="56">
        <v>36</v>
      </c>
      <c r="D418" s="56">
        <f t="shared" si="3"/>
        <v>1.0555555555555556</v>
      </c>
    </row>
    <row r="419" spans="1:4" x14ac:dyDescent="0.25">
      <c r="A419" s="55" t="s">
        <v>204</v>
      </c>
      <c r="B419" s="56">
        <v>38</v>
      </c>
      <c r="C419" s="56">
        <v>35</v>
      </c>
      <c r="D419" s="56">
        <f t="shared" si="3"/>
        <v>1.0857142857142856</v>
      </c>
    </row>
    <row r="420" spans="1:4" x14ac:dyDescent="0.25">
      <c r="A420" s="55" t="s">
        <v>205</v>
      </c>
      <c r="B420" s="56">
        <v>39</v>
      </c>
      <c r="C420" s="56">
        <v>35</v>
      </c>
      <c r="D420" s="56">
        <f t="shared" si="3"/>
        <v>1.1142857142857143</v>
      </c>
    </row>
    <row r="421" spans="1:4" x14ac:dyDescent="0.25">
      <c r="A421" s="55" t="s">
        <v>206</v>
      </c>
      <c r="B421" s="56">
        <v>40</v>
      </c>
      <c r="C421" s="56">
        <v>34</v>
      </c>
      <c r="D421" s="56">
        <f t="shared" si="3"/>
        <v>1.1764705882352942</v>
      </c>
    </row>
    <row r="422" spans="1:4" x14ac:dyDescent="0.25">
      <c r="A422" s="55" t="s">
        <v>207</v>
      </c>
      <c r="B422" s="56">
        <v>41</v>
      </c>
      <c r="C422" s="56">
        <v>33</v>
      </c>
      <c r="D422" s="56">
        <f t="shared" si="3"/>
        <v>1.2424242424242424</v>
      </c>
    </row>
  </sheetData>
  <sheetProtection password="9AE4" sheet="1" objects="1" scenarios="1" selectLockedCells="1" selectUnlockedCells="1"/>
  <pageMargins left="0.7" right="0.7" top="0.75" bottom="0.75" header="0.3" footer="0.3"/>
  <pageSetup orientation="portrait" horizontalDpi="0" verticalDpi="0" r:id="rId1"/>
  <headerFooter>
    <oddHeader>&amp;CWILLIAMS RACING DEVELOPMENTS RATIO CALCULATOR ©2019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32</vt:i4>
      </vt:variant>
    </vt:vector>
  </HeadingPairs>
  <TitlesOfParts>
    <vt:vector size="38" baseType="lpstr">
      <vt:lpstr>INSTRUCTIONS</vt:lpstr>
      <vt:lpstr>INPUT</vt:lpstr>
      <vt:lpstr>RATIO LISTS</vt:lpstr>
      <vt:lpstr>CALCULATIONS</vt:lpstr>
      <vt:lpstr>MASTER RATIO LIST</vt:lpstr>
      <vt:lpstr>GEAR CHART</vt:lpstr>
      <vt:lpstr>ALLFD</vt:lpstr>
      <vt:lpstr>DG</vt:lpstr>
      <vt:lpstr>DGFD</vt:lpstr>
      <vt:lpstr>DGFIRST</vt:lpstr>
      <vt:lpstr>DGSEC</vt:lpstr>
      <vt:lpstr>FD</vt:lpstr>
      <vt:lpstr>FT</vt:lpstr>
      <vt:lpstr>FTFD</vt:lpstr>
      <vt:lpstr>FTFIRST</vt:lpstr>
      <vt:lpstr>FTR</vt:lpstr>
      <vt:lpstr>FTRFD</vt:lpstr>
      <vt:lpstr>FTRFIRST</vt:lpstr>
      <vt:lpstr>FTRSEC</vt:lpstr>
      <vt:lpstr>FTSEC</vt:lpstr>
      <vt:lpstr>INVENTORY</vt:lpstr>
      <vt:lpstr>LDFD</vt:lpstr>
      <vt:lpstr>LDFIRST</vt:lpstr>
      <vt:lpstr>LDTOP</vt:lpstr>
      <vt:lpstr>LG</vt:lpstr>
      <vt:lpstr>LG4FIRST</vt:lpstr>
      <vt:lpstr>LG5FIRST</vt:lpstr>
      <vt:lpstr>LGFD</vt:lpstr>
      <vt:lpstr>MK5FIRST</vt:lpstr>
      <vt:lpstr>MK5SEC</vt:lpstr>
      <vt:lpstr>MKFD</vt:lpstr>
      <vt:lpstr>MKFIVE</vt:lpstr>
      <vt:lpstr>MKNINE</vt:lpstr>
      <vt:lpstr>MKNINE5FIRST</vt:lpstr>
      <vt:lpstr>MKNINE5SEC</vt:lpstr>
      <vt:lpstr>NA</vt:lpstr>
      <vt:lpstr>SMTFD</vt:lpstr>
      <vt:lpstr>SMTFIRST</vt:lpstr>
    </vt:vector>
  </TitlesOfParts>
  <Company>CPCC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Racing Developments Inc.</dc:creator>
  <dc:description>Copyright 2019 Williams Racing Developments</dc:description>
  <cp:lastModifiedBy>Lee Williams</cp:lastModifiedBy>
  <cp:lastPrinted>2019-06-26T03:37:05Z</cp:lastPrinted>
  <dcterms:created xsi:type="dcterms:W3CDTF">2012-09-19T00:53:40Z</dcterms:created>
  <dcterms:modified xsi:type="dcterms:W3CDTF">2019-06-26T05:02:37Z</dcterms:modified>
</cp:coreProperties>
</file>